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6820b84f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e97815d53264451"/>
    <x:sheet xmlns:r="http://schemas.openxmlformats.org/officeDocument/2006/relationships" name="Summary" sheetId="2" r:id="R659c0702e8fa4884"/>
    <x:sheet xmlns:r="http://schemas.openxmlformats.org/officeDocument/2006/relationships" name="Data" sheetId="3" r:id="R13d9346307a44bea"/>
    <x:sheet xmlns:r="http://schemas.openxmlformats.org/officeDocument/2006/relationships" name="Checks" sheetId="4" r:id="R3e60c14037db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000"/>
    <x:numFmt numFmtId="201" formatCode="yyyy-mm-dd"/>
    <x:numFmt numFmtId="202" formatCode="#,##0.00;[Red](#,##0.00);0.00"/>
    <x:numFmt numFmtId="203" formatCode="0"/>
  </x:numFmts>
  <x:fonts count="24">
    <x:font>
      <x:sz val="11"/>
      <x:name val="Carlito"/>
    </x:font>
    <x:font>
      <x:sz val="11"/>
      <x:color rgb="FF172B43"/>
      <x:name val="Arial"/>
    </x:font>
    <x:font>
      <x:b/>
      <x:sz val="16"/>
      <x:color rgb="FF172B43"/>
      <x:name val="Arial"/>
    </x:font>
    <x:font>
      <x:i/>
      <x:sz val="10"/>
      <x:color rgb="FF5D6B7C"/>
      <x:name val="Arial"/>
    </x:font>
    <x:font>
      <x:sz val="10"/>
      <x:color rgb="FF5D6B7C"/>
      <x:name val="Arial"/>
    </x:font>
    <x:font>
      <x:b/>
      <x:sz val="11"/>
      <x:color rgb="FFFFFFFF"/>
      <x:name val="Arial"/>
    </x:font>
    <x:font>
      <x:b/>
      <x:sz val="14"/>
      <x:color rgb="FF172B43"/>
      <x:name val="Arial"/>
    </x:font>
    <x:font>
      <x:b/>
      <x:sz val="11"/>
      <x:color rgb="FF172B43"/>
      <x:name val="Arial"/>
    </x:font>
    <x:font>
      <x:sz val="11"/>
      <x:color rgb="FF142B45"/>
      <x:name val="Arial"/>
    </x:font>
    <x:font>
      <x:b/>
      <x:sz val="11"/>
      <x:color rgb="FF142B45"/>
      <x:name val="Arial"/>
    </x:font>
    <x:font>
      <x:i/>
      <x:sz val="11"/>
      <x:color rgb="FF142B45"/>
      <x:name val="Arial"/>
    </x:font>
    <x:font>
      <x:b/>
      <x:sz val="17"/>
      <x:color rgb="FF142B45"/>
      <x:name val="Arial"/>
    </x:font>
    <x:font>
      <x:i/>
      <x:sz val="10"/>
      <x:color rgb="FF62768B"/>
      <x:name val="Arial"/>
    </x:font>
    <x:font>
      <x:sz val="10"/>
      <x:color rgb="FF62768B"/>
      <x:name val="Arial"/>
    </x:font>
    <x:font>
      <x:b/>
      <x:sz val="11"/>
      <x:color rgb="FF14817A"/>
      <x:name val="Arial"/>
    </x:font>
    <x:font>
      <x:b/>
      <x:sz val="11"/>
      <x:color rgb="FF2858A5"/>
      <x:name val="Arial"/>
    </x:font>
    <x:font>
      <x:b/>
      <x:sz val="15"/>
      <x:color rgb="FF142B45"/>
      <x:name val="Arial"/>
    </x:font>
    <x:font>
      <x:b/>
      <x:sz val="12"/>
      <x:color rgb="FF142B45"/>
      <x:name val="Arial"/>
    </x:font>
    <x:font>
      <x:b/>
      <x:sz val="10"/>
      <x:color rgb="FF2858A5"/>
      <x:name val="Arial"/>
    </x:font>
    <x:font>
      <x:sz val="11"/>
      <x:color rgb="FFFFFFFF"/>
      <x:name val="Arial"/>
    </x:font>
    <x:font>
      <x:b/>
      <x:sz val="10"/>
      <x:color rgb="FFC8D7E8"/>
      <x:name val="Arial"/>
    </x:font>
    <x:font>
      <x:b/>
      <x:sz val="10"/>
      <x:color rgb="FF62768B"/>
      <x:name val="Arial"/>
    </x:font>
    <x:font>
      <x:b/>
      <x:sz val="17"/>
      <x:color rgb="FFFFFFFF"/>
      <x:name val="Arial"/>
    </x:font>
    <x:font>
      <x:b/>
      <x:sz val="14"/>
      <x:color rgb="FF142B45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FFF6D9"/>
      </x:patternFill>
    </x:fill>
    <x:fill>
      <x:patternFill patternType="solid">
        <x:fgColor rgb="FF172B43"/>
      </x:patternFill>
    </x:fill>
    <x:fill>
      <x:patternFill patternType="solid">
        <x:fgColor rgb="FFFFFFFF"/>
      </x:patternFill>
    </x:fill>
    <x:fill>
      <x:patternFill patternType="solid">
        <x:fgColor rgb="FFF2F6FB"/>
      </x:patternFill>
    </x:fill>
    <x:fill>
      <x:patternFill patternType="solid">
        <x:fgColor rgb="FFFFF5D9"/>
      </x:patternFill>
    </x:fill>
    <x:fill>
      <x:patternFill patternType="solid">
        <x:fgColor rgb="FF142B45"/>
      </x:patternFill>
    </x:fill>
    <x:fill>
      <x:patternFill patternType="solid">
        <x:fgColor rgb="FFEDF5F6"/>
      </x:patternFill>
    </x:fill>
    <x:fill>
      <x:patternFill patternType="solid">
        <x:fgColor rgb="FFEEF2FC"/>
      </x:patternFill>
    </x:fill>
    <x:fill>
      <x:patternFill patternType="solid">
        <x:fgColor rgb="FFEAF1FA"/>
      </x:patternFill>
    </x:fill>
    <x:fill>
      <x:patternFill patternType="solid">
        <x:fgColor rgb="FFF1F5F9"/>
      </x:patternFill>
    </x:fill>
    <x:fill>
      <x:patternFill patternType="solid">
        <x:fgColor rgb="FFEDF5F5"/>
      </x:patternFill>
    </x:fill>
    <x:fill>
      <x:patternFill patternType="solid">
        <x:fgColor rgb="FFF0F3FC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AD3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E5E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E3EAF2"/>
      </x:top>
      <x:bottom style="thin">
        <x:color rgb="FFE3EAF2"/>
      </x:bottom>
      <x:diagonal/>
    </x:border>
  </x:borders>
  <x:cellStyleXfs count="1">
    <x:xf numFmtId="0" fontId="0" fillId="0" borderId="0"/>
  </x:cellStyleXfs>
  <x:cellXfs count="1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2" fontId="2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horizontal="right" vertical="center"/>
    </x:xf>
    <x:xf numFmtId="203" fontId="2" fillId="0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horizontal="right" vertical="center"/>
    </x:xf>
    <x:xf numFmtId="202" fontId="2" fillId="0" borderId="0" xfId="0" applyNumberFormat="1" applyFont="1" applyFill="1" applyBorder="1" applyAlignment="1">
      <x:alignment horizontal="left" vertical="center"/>
    </x:xf>
    <x:xf numFmtId="203" fontId="2" fillId="0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horizontal="left" vertical="center"/>
    </x:xf>
    <x:xf numFmtId="203" fontId="9" fillId="0" borderId="0" xfId="0" applyNumberFormat="1" applyFont="1" applyFill="1" applyBorder="1" applyAlignment="1">
      <x:alignment horizontal="left" vertical="center"/>
    </x:xf>
    <x:xf numFmtId="202" fontId="8" fillId="0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horizontal="left" vertical="center"/>
    </x:xf>
    <x:xf numFmtId="203" fontId="9" fillId="4" borderId="0" xfId="0" applyNumberFormat="1" applyFont="1" applyFill="1" applyBorder="1" applyAlignment="1">
      <x:alignment horizontal="left" vertical="center"/>
    </x:xf>
    <x:xf numFmtId="202" fontId="8" fillId="4" borderId="0" xfId="0" applyNumberFormat="1" applyFont="1" applyFill="1" applyBorder="1" applyAlignment="1">
      <x:alignment horizontal="right" vertical="center"/>
    </x:xf>
    <x:xf numFmtId="202" fontId="9" fillId="0" borderId="0" xfId="0" applyNumberFormat="1" applyFont="1" applyFill="1" applyBorder="1" applyAlignment="1">
      <x:alignment horizontal="right" vertical="center"/>
    </x:xf>
    <x:xf numFmtId="203" fontId="8" fillId="0" borderId="0" xfId="0" applyNumberFormat="1" applyFont="1" applyFill="1" applyBorder="1" applyAlignment="1">
      <x:alignment horizontal="right" vertical="center"/>
    </x:xf>
    <x:xf numFmtId="0" fontId="9" fillId="3" borderId="2" xfId="0" applyNumberFormat="1" applyFont="1" applyFill="1" applyBorder="1" applyAlignment="1">
      <x:alignment horizontal="center" vertical="center"/>
    </x:xf>
    <x:xf numFmtId="0" fontId="9" fillId="3" borderId="3" xfId="0" applyNumberFormat="1" applyFont="1" applyFill="1" applyBorder="1" applyAlignment="1">
      <x:alignment horizontal="center" vertical="center"/>
    </x:xf>
    <x:xf numFmtId="0" fontId="9" fillId="3" borderId="4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horizontal="left" vertical="center"/>
    </x:xf>
    <x:xf numFmtId="202" fontId="9" fillId="4" borderId="0" xfId="0" applyNumberFormat="1" applyFont="1" applyFill="1" applyBorder="1" applyAlignment="1">
      <x:alignment horizontal="right" vertical="center"/>
    </x:xf>
    <x:xf numFmtId="203" fontId="8" fillId="4" borderId="0" xfId="0" applyNumberFormat="1" applyFont="1" applyFill="1" applyBorder="1" applyAlignment="1">
      <x:alignment horizontal="right" vertical="center"/>
    </x:xf>
    <x:xf numFmtId="0" fontId="9" fillId="4" borderId="2" xfId="0" applyNumberFormat="1" applyFont="1" applyFill="1" applyBorder="1" applyAlignment="1">
      <x:alignment horizontal="center" vertical="center"/>
    </x:xf>
    <x:xf numFmtId="0" fontId="9" fillId="4" borderId="3" xfId="0" applyNumberFormat="1" applyFont="1" applyFill="1" applyBorder="1" applyAlignment="1">
      <x:alignment horizontal="center" vertical="center"/>
    </x:xf>
    <x:xf numFmtId="0" fontId="9" fillId="4" borderId="4" xfId="0" applyNumberFormat="1" applyFont="1" applyFill="1" applyBorder="1" applyAlignment="1">
      <x:alignment horizontal="center" vertical="center"/>
    </x:xf>
    <x:xf numFmtId="200" fontId="8" fillId="4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horizontal="left" vertical="center"/>
    </x:xf>
    <x:xf numFmtId="201" fontId="8" fillId="0" borderId="0" xfId="0" applyNumberFormat="1" applyFont="1" applyFill="1" applyBorder="1" applyAlignment="1">
      <x:alignment horizontal="left" vertical="center"/>
    </x:xf>
    <x:xf numFmtId="200" fontId="8" fillId="0" borderId="0" xfId="0" applyNumberFormat="1" applyFont="1" applyFill="1" applyBorder="1" applyAlignment="1">
      <x:alignment horizontal="left" vertical="center"/>
    </x:xf>
    <x:xf numFmtId="202" fontId="8" fillId="2" borderId="0" xfId="0" applyNumberFormat="1" applyFont="1" applyFill="1" applyBorder="1" applyAlignment="1">
      <x:alignment horizontal="right" vertical="center"/>
    </x:xf>
    <x:xf numFmtId="201" fontId="8" fillId="4" borderId="0" xfId="0" applyNumberFormat="1" applyFont="1" applyFill="1" applyBorder="1" applyAlignment="1">
      <x:alignment horizontal="left" vertical="center"/>
    </x:xf>
    <x:xf numFmtId="200" fontId="8" fillId="4" borderId="0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 applyAlignment="1">
      <x:alignment horizontal="center" vertical="center"/>
    </x:xf>
    <x:xf numFmtId="0" fontId="11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horizontal="left" vertical="center"/>
    </x:xf>
    <x:xf numFmtId="201" fontId="8" fillId="5" borderId="0" xfId="0" applyNumberFormat="1" applyFont="1" applyFill="1" applyBorder="1" applyAlignment="1">
      <x:alignment horizontal="left" vertical="center"/>
    </x:xf>
    <x:xf numFmtId="200" fontId="8" fillId="5" borderId="0" xfId="0" applyNumberFormat="1" applyFont="1" applyFill="1" applyBorder="1" applyAlignment="1">
      <x:alignment horizontal="left" vertical="center"/>
    </x:xf>
    <x:xf numFmtId="202" fontId="8" fillId="5" borderId="0" xfId="0" applyNumberFormat="1" applyFont="1" applyFill="1" applyBorder="1" applyAlignment="1">
      <x:alignment horizontal="right" vertical="center"/>
    </x:xf>
    <x:xf numFmtId="203" fontId="8" fillId="5" borderId="0" xfId="0" applyNumberFormat="1" applyFont="1" applyFill="1" applyBorder="1" applyAlignment="1">
      <x:alignment horizontal="right" vertic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left" vertical="center"/>
    </x:xf>
    <x:xf numFmtId="201" fontId="8" fillId="4" borderId="6" xfId="0" applyNumberFormat="1" applyFont="1" applyFill="1" applyBorder="1" applyAlignment="1">
      <x:alignment horizontal="left" vertical="center"/>
    </x:xf>
    <x:xf numFmtId="200" fontId="8" fillId="4" borderId="6" xfId="0" applyNumberFormat="1" applyFont="1" applyFill="1" applyBorder="1" applyAlignment="1">
      <x:alignment horizontal="left" vertical="center"/>
    </x:xf>
    <x:xf numFmtId="202" fontId="8" fillId="4" borderId="6" xfId="0" applyNumberFormat="1" applyFont="1" applyFill="1" applyBorder="1" applyAlignment="1">
      <x:alignment horizontal="right" vertical="center"/>
    </x:xf>
    <x:xf numFmtId="203" fontId="8" fillId="4" borderId="6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center" vertical="center"/>
    </x:xf>
    <x:xf numFmtId="0" fontId="8" fillId="5" borderId="6" xfId="0" applyNumberFormat="1" applyFont="1" applyFill="1" applyBorder="1" applyAlignment="1">
      <x:alignment horizontal="left" vertical="center"/>
    </x:xf>
    <x:xf numFmtId="201" fontId="8" fillId="5" borderId="6" xfId="0" applyNumberFormat="1" applyFont="1" applyFill="1" applyBorder="1" applyAlignment="1">
      <x:alignment horizontal="left" vertical="center"/>
    </x:xf>
    <x:xf numFmtId="200" fontId="8" fillId="5" borderId="6" xfId="0" applyNumberFormat="1" applyFont="1" applyFill="1" applyBorder="1" applyAlignment="1">
      <x:alignment horizontal="left" vertical="center"/>
    </x:xf>
    <x:xf numFmtId="202" fontId="8" fillId="5" borderId="6" xfId="0" applyNumberFormat="1" applyFont="1" applyFill="1" applyBorder="1" applyAlignment="1">
      <x:alignment horizontal="right" vertical="center"/>
    </x:xf>
    <x:xf numFmtId="203" fontId="8" fillId="5" borderId="6" xfId="0" applyNumberFormat="1" applyFont="1" applyFill="1" applyBorder="1" applyAlignment="1">
      <x:alignment horizontal="right" vertical="center"/>
    </x:xf>
    <x:xf numFmtId="0" fontId="8" fillId="5" borderId="6" xfId="0" applyNumberFormat="1" applyFont="1" applyFill="1" applyBorder="1" applyAlignment="1">
      <x:alignment horizontal="center" vertical="center"/>
    </x:xf>
    <x:xf numFmtId="202" fontId="8" fillId="6" borderId="6" xfId="0" applyNumberFormat="1" applyFont="1" applyFill="1" applyBorder="1" applyAlignment="1">
      <x:alignment horizontal="right" vertical="center"/>
    </x:xf>
    <x:xf numFmtId="202" fontId="9" fillId="6" borderId="6" xfId="0" applyNumberFormat="1" applyFont="1" applyFill="1" applyBorder="1" applyAlignment="1">
      <x:alignment horizontal="right" vertical="center"/>
    </x:xf>
    <x:xf numFmtId="200" fontId="8" fillId="4" borderId="6" xfId="0" applyNumberFormat="1" applyFont="1" applyFill="1" applyBorder="1" applyAlignment="1">
      <x:alignment horizontal="center" vertical="center"/>
    </x:xf>
    <x:xf numFmtId="200" fontId="8" fillId="5" borderId="6" xfId="0" applyNumberFormat="1" applyFont="1" applyFill="1" applyBorder="1" applyAlignment="1">
      <x:alignment horizontal="center" vertical="center"/>
    </x:xf>
    <x:xf numFmtId="0" fontId="13" fillId="4" borderId="6" xfId="0" applyNumberFormat="1" applyFont="1" applyFill="1" applyBorder="1" applyAlignment="1">
      <x:alignment horizontal="left" vertical="center"/>
    </x:xf>
    <x:xf numFmtId="203" fontId="13" fillId="4" borderId="6" xfId="0" applyNumberFormat="1" applyFont="1" applyFill="1" applyBorder="1" applyAlignment="1">
      <x:alignment horizontal="right" vertical="center"/>
    </x:xf>
    <x:xf numFmtId="0" fontId="13" fillId="5" borderId="6" xfId="0" applyNumberFormat="1" applyFont="1" applyFill="1" applyBorder="1" applyAlignment="1">
      <x:alignment horizontal="left" vertical="center"/>
    </x:xf>
    <x:xf numFmtId="203" fontId="13" fillId="5" borderId="6" xfId="0" applyNumberFormat="1" applyFont="1" applyFill="1" applyBorder="1" applyAlignment="1">
      <x:alignment horizontal="right" vertical="center"/>
    </x:xf>
    <x:xf numFmtId="0" fontId="13" fillId="4" borderId="0" xfId="0" applyNumberFormat="1" applyFont="1" applyFill="1" applyBorder="1" applyAlignment="1">
      <x:alignment vertical="center"/>
    </x:xf>
    <x:xf numFmtId="0" fontId="9" fillId="7" borderId="2" xfId="0" applyNumberFormat="1" applyFont="1" applyFill="1" applyBorder="1" applyAlignment="1">
      <x:alignment horizontal="center" vertical="center"/>
    </x:xf>
    <x:xf numFmtId="0" fontId="9" fillId="7" borderId="3" xfId="0" applyNumberFormat="1" applyFont="1" applyFill="1" applyBorder="1" applyAlignment="1">
      <x:alignment horizontal="center" vertical="center"/>
    </x:xf>
    <x:xf numFmtId="0" fontId="9" fillId="7" borderId="4" xfId="0" applyNumberFormat="1" applyFont="1" applyFill="1" applyBorder="1" applyAlignment="1">
      <x:alignment horizontal="center" vertical="center"/>
    </x:xf>
    <x:xf numFmtId="0" fontId="5" fillId="7" borderId="2" xfId="0" applyNumberFormat="1" applyFont="1" applyFill="1" applyBorder="1" applyAlignment="1">
      <x:alignment horizontal="center" vertical="center"/>
    </x:xf>
    <x:xf numFmtId="0" fontId="5" fillId="7" borderId="3" xfId="0" applyNumberFormat="1" applyFont="1" applyFill="1" applyBorder="1" applyAlignment="1">
      <x:alignment horizontal="center" vertical="center"/>
    </x:xf>
    <x:xf numFmtId="0" fontId="5" fillId="7" borderId="4" xfId="0" applyNumberFormat="1" applyFont="1" applyFill="1" applyBorder="1" applyAlignment="1">
      <x:alignment horizontal="center" vertical="center"/>
    </x:xf>
    <x:xf numFmtId="200" fontId="8" fillId="5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vertical="center"/>
    </x:xf>
    <x:xf numFmtId="202" fontId="14" fillId="4" borderId="0" xfId="0" applyNumberFormat="1" applyFont="1" applyFill="1" applyBorder="1" applyAlignment="1">
      <x:alignment horizontal="right" vertical="center"/>
    </x:xf>
    <x:xf numFmtId="202" fontId="14" fillId="5" borderId="0" xfId="0" applyNumberFormat="1" applyFont="1" applyFill="1" applyBorder="1" applyAlignment="1">
      <x:alignment horizontal="right" vertical="center"/>
    </x:xf>
    <x:xf numFmtId="202" fontId="15" fillId="4" borderId="0" xfId="0" applyNumberFormat="1" applyFont="1" applyFill="1" applyBorder="1" applyAlignment="1">
      <x:alignment horizontal="right" vertical="center"/>
    </x:xf>
    <x:xf numFmtId="202" fontId="15" fillId="5" borderId="0" xfId="0" applyNumberFormat="1" applyFont="1" applyFill="1" applyBorder="1" applyAlignment="1">
      <x:alignment horizontal="right" vertical="center"/>
    </x:xf>
    <x:xf numFmtId="0" fontId="8" fillId="8" borderId="0" xfId="0" applyNumberFormat="1" applyFont="1" applyFill="1" applyBorder="1" applyAlignment="1">
      <x:alignment vertical="center"/>
    </x:xf>
    <x:xf numFmtId="202" fontId="9" fillId="8" borderId="0" xfId="0" applyNumberFormat="1" applyFont="1" applyFill="1" applyBorder="1" applyAlignment="1">
      <x:alignment horizontal="right" vertical="center"/>
    </x:xf>
    <x:xf numFmtId="203" fontId="8" fillId="8" borderId="0" xfId="0" applyNumberFormat="1" applyFont="1" applyFill="1" applyBorder="1" applyAlignment="1">
      <x:alignment horizontal="right" vertical="center"/>
    </x:xf>
    <x:xf numFmtId="0" fontId="8" fillId="9" borderId="0" xfId="0" applyNumberFormat="1" applyFont="1" applyFill="1" applyBorder="1" applyAlignment="1">
      <x:alignment vertical="center"/>
    </x:xf>
    <x:xf numFmtId="202" fontId="9" fillId="9" borderId="0" xfId="0" applyNumberFormat="1" applyFont="1" applyFill="1" applyBorder="1" applyAlignment="1">
      <x:alignment horizontal="right" vertical="center"/>
    </x:xf>
    <x:xf numFmtId="203" fontId="8" fillId="9" borderId="0" xfId="0" applyNumberFormat="1" applyFont="1" applyFill="1" applyBorder="1" applyAlignment="1">
      <x:alignment horizontal="right" vertical="center"/>
    </x:xf>
    <x:xf numFmtId="202" fontId="16" fillId="8" borderId="0" xfId="0" applyNumberFormat="1" applyFont="1" applyFill="1" applyBorder="1" applyAlignment="1">
      <x:alignment horizontal="right" vertical="center"/>
    </x:xf>
    <x:xf numFmtId="202" fontId="16" fillId="9" borderId="0" xfId="0" applyNumberFormat="1" applyFont="1" applyFill="1" applyBorder="1" applyAlignment="1">
      <x:alignment horizontal="right" vertical="center"/>
    </x:xf>
    <x:xf numFmtId="0" fontId="17" fillId="4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horizontal="center" vertical="center"/>
    </x:xf>
    <x:xf numFmtId="0" fontId="9" fillId="7" borderId="0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horizontal="center" vertical="center"/>
    </x:xf>
    <x:xf numFmtId="0" fontId="18" fillId="4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202" fontId="9" fillId="7" borderId="0" xfId="0" applyNumberFormat="1" applyFont="1" applyFill="1" applyBorder="1" applyAlignment="1">
      <x:alignment horizontal="left" vertical="center"/>
    </x:xf>
    <x:xf numFmtId="0" fontId="19" fillId="7" borderId="0" xfId="0" applyNumberFormat="1" applyFont="1" applyFill="1" applyBorder="1" applyAlignment="1">
      <x:alignment vertical="center"/>
    </x:xf>
    <x:xf numFmtId="202" fontId="5" fillId="7" borderId="0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vertical="center"/>
    </x:xf>
    <x:xf numFmtId="202" fontId="9" fillId="10" borderId="0" xfId="0" applyNumberFormat="1" applyFont="1" applyFill="1" applyBorder="1" applyAlignment="1">
      <x:alignment horizontal="left" vertical="center"/>
    </x:xf>
    <x:xf numFmtId="0" fontId="8" fillId="11" borderId="0" xfId="0" applyNumberFormat="1" applyFont="1" applyFill="1" applyBorder="1" applyAlignment="1">
      <x:alignment vertical="center"/>
    </x:xf>
    <x:xf numFmtId="203" fontId="9" fillId="11" borderId="0" xfId="0" applyNumberFormat="1" applyFont="1" applyFill="1" applyBorder="1" applyAlignment="1">
      <x:alignment horizontal="left" vertical="center"/>
    </x:xf>
    <x:xf numFmtId="0" fontId="20" fillId="7" borderId="0" xfId="0" applyNumberFormat="1" applyFont="1" applyFill="1" applyBorder="1" applyAlignment="1">
      <x:alignment vertical="center"/>
    </x:xf>
    <x:xf numFmtId="0" fontId="21" fillId="10" borderId="0" xfId="0" applyNumberFormat="1" applyFont="1" applyFill="1" applyBorder="1" applyAlignment="1">
      <x:alignment vertical="center"/>
    </x:xf>
    <x:xf numFmtId="0" fontId="21" fillId="11" borderId="0" xfId="0" applyNumberFormat="1" applyFont="1" applyFill="1" applyBorder="1" applyAlignment="1">
      <x:alignment vertical="center"/>
    </x:xf>
    <x:xf numFmtId="202" fontId="22" fillId="7" borderId="0" xfId="0" applyNumberFormat="1" applyFont="1" applyFill="1" applyBorder="1" applyAlignment="1">
      <x:alignment horizontal="left" vertical="center"/>
    </x:xf>
    <x:xf numFmtId="202" fontId="11" fillId="10" borderId="0" xfId="0" applyNumberFormat="1" applyFont="1" applyFill="1" applyBorder="1" applyAlignment="1">
      <x:alignment horizontal="left" vertical="center"/>
    </x:xf>
    <x:xf numFmtId="203" fontId="11" fillId="11" borderId="0" xfId="0" applyNumberFormat="1" applyFont="1" applyFill="1" applyBorder="1" applyAlignment="1">
      <x:alignment horizontal="left" vertical="center"/>
    </x:xf>
    <x:xf numFmtId="0" fontId="8" fillId="12" borderId="0" xfId="0" applyNumberFormat="1" applyFont="1" applyFill="1" applyBorder="1" applyAlignment="1">
      <x:alignment vertical="center"/>
    </x:xf>
    <x:xf numFmtId="202" fontId="8" fillId="12" borderId="0" xfId="0" applyNumberFormat="1" applyFont="1" applyFill="1" applyBorder="1" applyAlignment="1">
      <x:alignment horizontal="right" vertical="center"/>
    </x:xf>
    <x:xf numFmtId="0" fontId="8" fillId="13" borderId="0" xfId="0" applyNumberFormat="1" applyFont="1" applyFill="1" applyBorder="1" applyAlignment="1">
      <x:alignment vertical="center"/>
    </x:xf>
    <x:xf numFmtId="202" fontId="8" fillId="13" borderId="0" xfId="0" applyNumberFormat="1" applyFont="1" applyFill="1" applyBorder="1" applyAlignment="1">
      <x:alignment horizontal="right" vertical="center"/>
    </x:xf>
    <x:xf numFmtId="0" fontId="13" fillId="12" borderId="0" xfId="0" applyNumberFormat="1" applyFont="1" applyFill="1" applyBorder="1" applyAlignment="1">
      <x:alignment vertical="center"/>
    </x:xf>
    <x:xf numFmtId="0" fontId="13" fillId="13" borderId="0" xfId="0" applyNumberFormat="1" applyFont="1" applyFill="1" applyBorder="1" applyAlignment="1">
      <x:alignment vertical="center"/>
    </x:xf>
    <x:xf numFmtId="0" fontId="17" fillId="12" borderId="0" xfId="0" applyNumberFormat="1" applyFont="1" applyFill="1" applyBorder="1" applyAlignment="1">
      <x:alignment vertical="center"/>
    </x:xf>
    <x:xf numFmtId="0" fontId="17" fillId="13" borderId="0" xfId="0" applyNumberFormat="1" applyFont="1" applyFill="1" applyBorder="1" applyAlignment="1">
      <x:alignment vertical="center"/>
    </x:xf>
    <x:xf numFmtId="202" fontId="23" fillId="12" borderId="0" xfId="0" applyNumberFormat="1" applyFont="1" applyFill="1" applyBorder="1" applyAlignment="1">
      <x:alignment horizontal="right" vertical="center"/>
    </x:xf>
    <x:xf numFmtId="202" fontId="23" fillId="13" borderId="0" xfId="0" applyNumberFormat="1" applyFont="1" applyFill="1" applyBorder="1" applyAlignment="1">
      <x:alignment horizontal="right" vertical="center"/>
    </x:xf>
    <x:xf numFmtId="0" fontId="19" fillId="7" borderId="0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1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3">
    <x:dxf>
      <x:font>
        <x:b/>
        <x:color rgb="FFA52724"/>
      </x:font>
      <x:fill>
        <x:patternFill>
          <x:bgColor rgb="FFFDE9E7"/>
        </x:patternFill>
      </x:fill>
    </x:dxf>
    <x:dxf>
      <x:font>
        <x:b/>
        <x:color rgb="FFA52724"/>
      </x:font>
      <x:fill>
        <x:patternFill>
          <x:bgColor rgb="FFFDE9E7"/>
        </x:patternFill>
      </x:fill>
    </x:dxf>
    <x:dxf>
      <x:font>
        <x:b/>
        <x:color rgb="FFA52724"/>
      </x:font>
      <x:fill>
        <x:patternFill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7af765e9b4775" /><Relationship Type="http://schemas.openxmlformats.org/officeDocument/2006/relationships/theme" Target="/xl/theme/theme1.xml" Id="R97443ce8e772411a" /><Relationship Type="http://schemas.openxmlformats.org/officeDocument/2006/relationships/sharedStrings" Target="/xl/sharedStrings.xml" Id="R64c8231db0884e7e" /><Relationship Type="http://schemas.openxmlformats.org/officeDocument/2006/relationships/worksheet" Target="/xl/worksheets/sheet1.xml" Id="R4e97815d53264451" /><Relationship Type="http://schemas.openxmlformats.org/officeDocument/2006/relationships/worksheet" Target="/xl/worksheets/sheet2.xml" Id="R659c0702e8fa4884" /><Relationship Type="http://schemas.openxmlformats.org/officeDocument/2006/relationships/worksheet" Target="/xl/worksheets/sheet3.xml" Id="R13d9346307a44bea" /><Relationship Type="http://schemas.openxmlformats.org/officeDocument/2006/relationships/worksheet" Target="/xl/worksheets/sheet4.xml" Id="R3e60c14037db44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8893c0760a49ea" /><Relationship Type="http://schemas.openxmlformats.org/officeDocument/2006/relationships/chart" Target="/xl/drawings/charts/chart2.xml" Id="R3bb4881fe43d4e3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Revenue by product (EUR)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bar"/>
        <c:grouping val="clustered"/>
        <c:varyColors val="0"/>
        <c:ser>
          <c:idx val="0"/>
          <c:order val="0"/>
          <c:tx>
            <c:v>Revenue (EUR)</c:v>
          </c:tx>
          <c:spPr>
            <a:solidFill xmlns:a="http://schemas.openxmlformats.org/drawingml/2006/main">
              <a:srgbClr val="14817A"/>
            </a:solidFill>
          </c:spPr>
          <c:invertIfNegative val="0"/>
          <c:cat>
            <c:strRef>
              <c:f>'Summary'!$C$25:$C$30</c:f>
              <c:strCache>
                <c:ptCount val="0"/>
              </c:strCache>
            </c:strRef>
          </c:cat>
          <c:val>
            <c:numRef>
              <c:f>'Summary'!$D$25:$D$30</c:f>
              <c:numCache>
                <c:formatCode>#,##0.00;[Red](#,##0.00);0.00</c:formatCode>
                <c:ptCount val="0"/>
              </c:numCache>
            </c:numRef>
          </c:val>
        </c:ser>
        <c:gapWidth val="100"/>
        <c:axId val="48650112"/>
        <c:axId val="48672768"/>
      </c:barChart>
      <c:catAx>
        <c:axId val="48650112"/>
        <c:scaling>
          <c:orientation val="maxMin"/>
        </c:scaling>
        <c:delete val="0"/>
        <c:axPos val="l"/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2768B"/>
                </a:solidFill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E6ECF3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solidFill>
                  <a:srgbClr val="62768B"/>
                </a:solidFill>
                <a:latin typeface="Arial"/>
                <a:ea typeface="Arial"/>
                <a:cs typeface="Arial"/>
              </a:defRPr>
            </a:pPr>
          </a:p>
        </c:txPr>
        <c:crossAx val="48650112"/>
        <c:crosses val="max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Revenue by product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bar"/>
        <c:grouping val="clustered"/>
        <c:varyColors val="0"/>
        <c:ser>
          <c:idx val="0"/>
          <c:order val="0"/>
          <c:tx>
            <c:v>Revenue (USD)</c:v>
          </c:tx>
          <c:spPr>
            <a:solidFill xmlns:a="http://schemas.openxmlformats.org/drawingml/2006/main">
              <a:srgbClr val="2858A5"/>
            </a:solidFill>
          </c:spPr>
          <c:invertIfNegative val="0"/>
          <c:cat>
            <c:strRef>
              <c:f>'Summary'!$H$25:$H$27</c:f>
              <c:strCache>
                <c:ptCount val="0"/>
              </c:strCache>
            </c:strRef>
          </c:cat>
          <c:val>
            <c:numRef>
              <c:f>'Summary'!$I$25:$I$27</c:f>
              <c:numCache>
                <c:formatCode>#,##0.00;[Red](#,##0.00);0.00</c:formatCode>
                <c:ptCount val="0"/>
              </c:numCache>
            </c:numRef>
          </c:val>
        </c:ser>
        <c:gapWidth val="100"/>
        <c:axId val="48650112"/>
        <c:axId val="48672768"/>
      </c:barChart>
      <c:catAx>
        <c:axId val="48650112"/>
        <c:scaling>
          <c:orientation val="maxMin"/>
        </c:scaling>
        <c:delete val="0"/>
        <c:axPos val="l"/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2768B"/>
                </a:solidFill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E6ECF3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solidFill>
                  <a:srgbClr val="62768B"/>
                </a:solidFill>
                <a:latin typeface="Arial"/>
                <a:ea typeface="Arial"/>
                <a:cs typeface="Arial"/>
              </a:defRPr>
            </a:pPr>
          </a:p>
        </c:txPr>
        <c:crossAx val="48650112"/>
        <c:crosses val="max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9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8893c0760a49ea"/>
        </a:graphicData>
      </a:graphic>
    </xdr:graphicFrame>
    <xdr:clientData/>
  </xdr:twoCellAnchor>
  <xdr:twoCellAnchor>
    <xdr:from>
      <xdr:col>8</xdr:col>
      <xdr:colOff>0</xdr:colOff>
      <xdr:row>9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b4881fe43d4e3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Transactions" displayName="SalesTransactions" ref="A7:I37" headerRowCount="1" totalsRowCount="0" totalsRowShown="0">
  <x:autoFilter ref="A7:I37"/>
  <x:tableColumns count="9">
    <x:tableColumn id="1" name="Transaction ID"/>
    <x:tableColumn id="2" name="Sale Date"/>
    <x:tableColumn id="3" name="SKU"/>
    <x:tableColumn id="4" name="Description"/>
    <x:tableColumn id="5" name="Revenue"/>
    <x:tableColumn id="6" name="Currency"/>
    <x:tableColumn id="7" name="Source file"/>
    <x:tableColumn id="8" name="CSV row"/>
    <x:tableColumn id="9" name="Row valid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e227bbbc0e541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db5e11d24d6430d" /></Relationships>
</file>

<file path=xl/worksheets/sheet1.xml><?xml version="1.0" encoding="utf-8"?>
<x:worksheet xmlns:x="http://schemas.openxmlformats.org/spreadsheetml/2006/main">
  <x:sheetPr>
    <x:tabColor rgb="FF142B45"/>
  </x:sheetPr>
  <x:sheetViews>
    <x:sheetView showGridLines="0" workbookViewId="0"/>
  </x:sheetViews>
  <x:sheetFormatPr defaultRowHeight="15"/>
  <x:cols>
    <x:col min="1" max="1" width="3.109999895095825" hidden="0" customWidth="1"/>
    <x:col min="2" max="2" width="10.4399995803833" hidden="0" customWidth="1"/>
    <x:col min="3" max="3" width="10.4399995803833" hidden="0" customWidth="1"/>
    <x:col min="4" max="4" width="10.4399995803833" hidden="0" customWidth="1"/>
    <x:col min="5" max="5" width="10.4399995803833" hidden="0" customWidth="1"/>
    <x:col min="6" max="6" width="10.4399995803833" hidden="0" customWidth="1"/>
    <x:col min="7" max="7" width="10.4399995803833" hidden="0" customWidth="1"/>
    <x:col min="8" max="8" width="3.109999895095825" hidden="0" customWidth="1"/>
    <x:col min="9" max="9" width="10.4399995803833" hidden="0" customWidth="1"/>
    <x:col min="10" max="10" width="10.4399995803833" hidden="0" customWidth="1"/>
    <x:col min="11" max="11" width="10.4399995803833" hidden="0" customWidth="1"/>
    <x:col min="12" max="12" width="10.4399995803833" hidden="0" customWidth="1"/>
    <x:col min="13" max="13" width="10.4399995803833" hidden="0" customWidth="1"/>
    <x:col min="14" max="14" width="10.4399995803833" hidden="0" customWidth="1"/>
    <x:col min="15" max="15" width="3.109999895095825" hidden="0" customWidth="1"/>
  </x:cols>
  <x:sheetData>
    <x:row r="1" ht="18" customHeight="1">
      <x:c r="A1" s="43"/>
      <x:c r="B1" s="43"/>
      <x:c r="C1" s="43"/>
      <x:c r="D1" s="43"/>
      <x:c r="E1" s="43"/>
      <x:c r="F1" s="43"/>
      <x:c r="G1" s="43"/>
      <x:c r="H1" s="43"/>
      <x:c r="I1" s="43"/>
      <x:c r="J1" s="43"/>
      <x:c r="K1" s="43"/>
      <x:c r="L1" s="43"/>
      <x:c r="M1" s="43"/>
      <x:c r="N1" s="43"/>
      <x:c r="O1" s="43"/>
    </x:row>
    <x:row r="2" ht="32.25" customHeight="1">
      <x:c r="A2" s="43"/>
      <x:c r="B2" s="73" t="str">
        <x:v>Sales revenue dashboard</x:v>
      </x:c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127" t="str">
        <x:v>MATAS</x:v>
      </x:c>
      <x:c r="N2" s="43"/>
      <x:c r="O2" s="43"/>
    </x:row>
    <x:row r="3" ht="18" customHeight="1">
      <x:c r="A3" s="43"/>
      <x:c r="B3" s="74" t="str">
        <x:v>Synthetic sales data. January 2026.</x:v>
      </x:c>
      <x:c r="C3" s="43"/>
      <x:c r="D3" s="43"/>
      <x:c r="E3" s="43"/>
      <x:c r="F3" s="43"/>
      <x:c r="G3" s="43"/>
      <x:c r="H3" s="43"/>
      <x:c r="I3" s="43"/>
      <x:c r="J3" s="43"/>
      <x:c r="K3" s="43"/>
      <x:c r="L3" s="43"/>
      <x:c r="M3" s="43"/>
      <x:c r="N3" s="43"/>
      <x:c r="O3" s="43"/>
    </x:row>
    <x:row r="4" ht="18" customHeight="1">
      <x:c r="A4" s="43"/>
      <x:c r="B4" s="75"/>
      <x:c r="C4" s="75"/>
      <x:c r="D4" s="75"/>
      <x:c r="E4" s="75"/>
      <x:c r="F4" s="75"/>
      <x:c r="G4" s="75"/>
      <x:c r="H4" s="75"/>
      <x:c r="I4" s="75"/>
      <x:c r="J4" s="75"/>
      <x:c r="K4" s="75"/>
      <x:c r="L4" s="75"/>
      <x:c r="M4" s="75"/>
      <x:c r="N4" s="75"/>
      <x:c r="O4" s="43"/>
    </x:row>
    <x:row r="5" ht="21" customHeight="1">
      <x:c r="A5" s="43"/>
      <x:c r="B5" s="136" t="str">
        <x:v>Revenue (EUR)</x:v>
      </x:c>
      <x:c r="C5" s="130"/>
      <x:c r="D5" s="130"/>
      <x:c r="E5" s="130"/>
      <x:c r="F5" s="137" t="str">
        <x:v>Revenue (USD)</x:v>
      </x:c>
      <x:c r="G5" s="132"/>
      <x:c r="H5" s="132"/>
      <x:c r="I5" s="132"/>
      <x:c r="J5" s="132"/>
      <x:c r="K5" s="138" t="str">
        <x:v>Transactions</x:v>
      </x:c>
      <x:c r="L5" s="134"/>
      <x:c r="M5" s="134"/>
      <x:c r="N5" s="134"/>
      <x:c r="O5" s="43"/>
    </x:row>
    <x:row r="6" ht="27.75" customHeight="1">
      <x:c r="A6" s="43"/>
      <x:c r="B6" s="139" t="n">
        <x:f>'Summary'!C5</x:f>
        <x:v>1130.3</x:v>
      </x:c>
      <x:c r="C6" s="152"/>
      <x:c r="D6" s="152"/>
      <x:c r="E6" s="152"/>
      <x:c r="F6" s="140" t="n">
        <x:f>'Summary'!G5</x:f>
        <x:v>390</x:v>
      </x:c>
      <x:c r="G6" s="153"/>
      <x:c r="H6" s="153"/>
      <x:c r="I6" s="153"/>
      <x:c r="J6" s="153"/>
      <x:c r="K6" s="141" t="n">
        <x:f>'Summary'!C6</x:f>
        <x:v>30</x:v>
      </x:c>
      <x:c r="L6" s="154"/>
      <x:c r="M6" s="154"/>
      <x:c r="N6" s="154"/>
      <x:c r="O6" s="43"/>
    </x:row>
    <x:row r="7" ht="9.75" customHeight="1">
      <x:c r="A7" s="43"/>
      <x:c r="B7" s="130"/>
      <x:c r="C7" s="130"/>
      <x:c r="D7" s="130"/>
      <x:c r="E7" s="130"/>
      <x:c r="F7" s="132"/>
      <x:c r="G7" s="132"/>
      <x:c r="H7" s="132"/>
      <x:c r="I7" s="132"/>
      <x:c r="J7" s="132"/>
      <x:c r="K7" s="134"/>
      <x:c r="L7" s="134"/>
      <x:c r="M7" s="134"/>
      <x:c r="N7" s="134"/>
      <x:c r="O7" s="43"/>
    </x:row>
    <x:row r="8" ht="26.25" customHeight="1">
      <x:c r="A8" s="43"/>
      <x:c r="B8" s="102" t="str">
        <x:v>Signed return rows</x:v>
      </x:c>
      <x:c r="C8" s="102"/>
      <x:c r="D8" s="102"/>
      <x:c r="E8" s="102" t="n">
        <x:f>'Summary'!G6</x:f>
        <x:v>4</x:v>
      </x:c>
      <x:c r="F8" s="102"/>
      <x:c r="G8" s="102"/>
      <x:c r="H8" s="102"/>
      <x:c r="I8" s="102" t="str">
        <x:v>Product-currency groups</x:v>
      </x:c>
      <x:c r="J8" s="102"/>
      <x:c r="K8" s="102"/>
      <x:c r="L8" s="102"/>
      <x:c r="M8" s="102"/>
      <x:c r="N8" s="102" t="n">
        <x:f>COUNTA('Summary'!A11:A19)</x:f>
        <x:v>9</x:v>
      </x:c>
      <x:c r="O8" s="43"/>
    </x:row>
    <x:row r="9" ht="18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</x:row>
    <x:row r="10" ht="18" customHeight="1">
      <x:c r="A10" s="43"/>
      <x:c r="B10" s="43"/>
      <x:c r="C10" s="43"/>
      <x:c r="D10" s="43"/>
      <x:c r="E10" s="43"/>
      <x:c r="F10" s="43"/>
      <x:c r="G10" s="43"/>
      <x:c r="H10" s="43"/>
      <x:c r="I10" s="43"/>
      <x:c r="J10" s="43"/>
      <x:c r="K10" s="43"/>
      <x:c r="L10" s="43"/>
      <x:c r="M10" s="43"/>
      <x:c r="N10" s="43"/>
      <x:c r="O10" s="43"/>
    </x:row>
    <x:row r="11" ht="18" customHeight="1">
      <x:c r="A11" s="43"/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  <x:c r="O11" s="43"/>
    </x:row>
    <x:row r="12" ht="18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</x:row>
    <x:row r="13" ht="18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</x:row>
    <x:row r="14" ht="18" customHeight="1">
      <x:c r="A14" s="43"/>
      <x:c r="B14" s="43"/>
      <x:c r="C14" s="43"/>
      <x:c r="D14" s="43"/>
      <x:c r="E14" s="43"/>
      <x:c r="F14" s="43"/>
      <x:c r="G14" s="43"/>
      <x:c r="H14" s="43"/>
      <x:c r="I14" s="43"/>
      <x:c r="J14" s="43"/>
      <x:c r="K14" s="43"/>
      <x:c r="L14" s="43"/>
      <x:c r="M14" s="43"/>
      <x:c r="N14" s="43"/>
      <x:c r="O14" s="43"/>
    </x:row>
    <x:row r="15" ht="18" customHeight="1">
      <x:c r="A15" s="43"/>
      <x:c r="B15" s="43"/>
      <x:c r="C15" s="43"/>
      <x:c r="D15" s="43"/>
      <x:c r="E15" s="43"/>
      <x:c r="F15" s="43"/>
      <x:c r="G15" s="43"/>
      <x:c r="H15" s="43"/>
      <x:c r="I15" s="43"/>
      <x:c r="J15" s="43"/>
      <x:c r="K15" s="43"/>
      <x:c r="L15" s="43"/>
      <x:c r="M15" s="43"/>
      <x:c r="N15" s="43"/>
      <x:c r="O15" s="43"/>
    </x:row>
    <x:row r="16" ht="18" customHeight="1">
      <x:c r="A16" s="43"/>
      <x:c r="B16" s="43"/>
      <x:c r="C16" s="43"/>
      <x:c r="D16" s="43"/>
      <x:c r="E16" s="43"/>
      <x:c r="F16" s="43"/>
      <x:c r="G16" s="43"/>
      <x:c r="H16" s="43"/>
      <x:c r="I16" s="43"/>
      <x:c r="J16" s="43"/>
      <x:c r="K16" s="43"/>
      <x:c r="L16" s="43"/>
      <x:c r="M16" s="43"/>
      <x:c r="N16" s="43"/>
      <x:c r="O16" s="43"/>
    </x:row>
    <x:row r="17" ht="18" customHeight="1">
      <x:c r="A17" s="43"/>
      <x:c r="B17" s="43"/>
      <x:c r="C17" s="43"/>
      <x:c r="D17" s="43"/>
      <x:c r="E17" s="43"/>
      <x:c r="F17" s="43"/>
      <x:c r="G17" s="43"/>
      <x:c r="H17" s="43"/>
      <x:c r="I17" s="43"/>
      <x:c r="J17" s="43"/>
      <x:c r="K17" s="43"/>
      <x:c r="L17" s="43"/>
      <x:c r="M17" s="43"/>
      <x:c r="N17" s="43"/>
      <x:c r="O17" s="43"/>
    </x:row>
    <x:row r="18" ht="18" customHeight="1">
      <x:c r="A18" s="43"/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  <x:c r="M18" s="43"/>
      <x:c r="N18" s="43"/>
      <x:c r="O18" s="43"/>
    </x:row>
    <x:row r="19" ht="18" customHeight="1">
      <x:c r="A19" s="43"/>
      <x:c r="B19" s="43"/>
      <x:c r="C19" s="43"/>
      <x:c r="D19" s="43"/>
      <x:c r="E19" s="43"/>
      <x:c r="F19" s="43"/>
      <x:c r="G19" s="43"/>
      <x:c r="H19" s="43"/>
      <x:c r="I19" s="43"/>
      <x:c r="J19" s="43"/>
      <x:c r="K19" s="43"/>
      <x:c r="L19" s="43"/>
      <x:c r="M19" s="43"/>
      <x:c r="N19" s="43"/>
      <x:c r="O19" s="43"/>
    </x:row>
    <x:row r="20" ht="18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  <x:c r="O20" s="43"/>
    </x:row>
    <x:row r="21" ht="18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/>
      <x:c r="L21" s="43"/>
      <x:c r="M21" s="43"/>
      <x:c r="N21" s="43"/>
      <x:c r="O21" s="43"/>
    </x:row>
    <x:row r="22" ht="18" customHeight="1">
      <x:c r="A22" s="43"/>
      <x:c r="B22" s="43"/>
      <x:c r="C22" s="43"/>
      <x:c r="D22" s="43"/>
      <x:c r="E22" s="43"/>
      <x:c r="F22" s="43"/>
      <x:c r="G22" s="43"/>
      <x:c r="H22" s="43"/>
      <x:c r="I22" s="43"/>
      <x:c r="J22" s="43"/>
      <x:c r="K22" s="43"/>
      <x:c r="L22" s="43"/>
      <x:c r="M22" s="43"/>
      <x:c r="N22" s="43"/>
      <x:c r="O22" s="43"/>
    </x:row>
    <x:row r="23" ht="18" customHeight="1">
      <x:c r="A23" s="43"/>
      <x:c r="B23" s="43"/>
      <x:c r="C23" s="43"/>
      <x:c r="D23" s="43"/>
      <x:c r="E23" s="43"/>
      <x:c r="F23" s="43"/>
      <x:c r="G23" s="43"/>
      <x:c r="H23" s="43"/>
      <x:c r="I23" s="43"/>
      <x:c r="J23" s="43"/>
      <x:c r="K23" s="43"/>
      <x:c r="L23" s="43"/>
      <x:c r="M23" s="43"/>
      <x:c r="N23" s="43"/>
      <x:c r="O23" s="43"/>
    </x:row>
    <x:row r="24" ht="18" customHeight="1">
      <x:c r="A24" s="43"/>
      <x:c r="B24" s="43"/>
      <x:c r="C24" s="43"/>
      <x:c r="D24" s="43"/>
      <x:c r="E24" s="43"/>
      <x:c r="F24" s="43"/>
      <x:c r="G24" s="43"/>
      <x:c r="H24" s="43"/>
      <x:c r="I24" s="43"/>
      <x:c r="J24" s="43"/>
      <x:c r="K24" s="43"/>
      <x:c r="L24" s="43"/>
      <x:c r="M24" s="43"/>
      <x:c r="N24" s="43"/>
      <x:c r="O24" s="43"/>
    </x:row>
    <x:row r="25" ht="18" customHeight="1">
      <x:c r="A25" s="43"/>
      <x:c r="B25" s="43"/>
      <x:c r="C25" s="43"/>
      <x:c r="D25" s="43"/>
      <x:c r="E25" s="43"/>
      <x:c r="F25" s="43"/>
      <x:c r="G25" s="43"/>
      <x:c r="H25" s="43"/>
      <x:c r="I25" s="43"/>
      <x:c r="J25" s="43"/>
      <x:c r="K25" s="43"/>
      <x:c r="L25" s="43"/>
      <x:c r="M25" s="43"/>
      <x:c r="N25" s="43"/>
      <x:c r="O25" s="43"/>
    </x:row>
    <x:row r="26" ht="18" customHeight="1">
      <x:c r="A26" s="43"/>
      <x:c r="B26" s="43"/>
      <x:c r="C26" s="43"/>
      <x:c r="D26" s="43"/>
      <x:c r="E26" s="43"/>
      <x:c r="F26" s="43"/>
      <x:c r="G26" s="43"/>
      <x:c r="H26" s="43"/>
      <x:c r="I26" s="43"/>
      <x:c r="J26" s="43"/>
      <x:c r="K26" s="43"/>
      <x:c r="L26" s="43"/>
      <x:c r="M26" s="43"/>
      <x:c r="N26" s="43"/>
      <x:c r="O26" s="43"/>
    </x:row>
    <x:row r="27" ht="18" customHeight="1">
      <x:c r="A27" s="43"/>
      <x:c r="B27" s="43"/>
      <x:c r="C27" s="43"/>
      <x:c r="D27" s="43"/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</x:row>
    <x:row r="28" ht="18" customHeight="1">
      <x:c r="A28" s="43"/>
      <x:c r="B28" s="142"/>
      <x:c r="C28" s="142"/>
      <x:c r="D28" s="142"/>
      <x:c r="E28" s="142"/>
      <x:c r="F28" s="142"/>
      <x:c r="G28" s="142"/>
      <x:c r="H28" s="43"/>
      <x:c r="I28" s="144"/>
      <x:c r="J28" s="144"/>
      <x:c r="K28" s="144"/>
      <x:c r="L28" s="144"/>
      <x:c r="M28" s="144"/>
      <x:c r="N28" s="144"/>
      <x:c r="O28" s="43"/>
    </x:row>
    <x:row r="29" ht="18" customHeight="1">
      <x:c r="A29" s="43"/>
      <x:c r="B29" s="146" t="str">
        <x:v>Top EUR product</x:v>
      </x:c>
      <x:c r="C29" s="142"/>
      <x:c r="D29" s="142"/>
      <x:c r="E29" s="142"/>
      <x:c r="F29" s="142"/>
      <x:c r="G29" s="142"/>
      <x:c r="H29" s="43"/>
      <x:c r="I29" s="147" t="str">
        <x:v>Top USD product</x:v>
      </x:c>
      <x:c r="J29" s="144"/>
      <x:c r="K29" s="144"/>
      <x:c r="L29" s="144"/>
      <x:c r="M29" s="144"/>
      <x:c r="N29" s="144"/>
      <x:c r="O29" s="43"/>
    </x:row>
    <x:row r="30" ht="18" customHeight="1">
      <x:c r="A30" s="43"/>
      <x:c r="B30" s="148" t="str">
        <x:f>'Summary'!C25</x:f>
        <x:v>Laptop sleeve</x:v>
      </x:c>
      <x:c r="C30" s="142"/>
      <x:c r="D30" s="142"/>
      <x:c r="E30" s="142"/>
      <x:c r="F30" s="150" t="n">
        <x:f>'Summary'!D25</x:f>
        <x:v>239.4</x:v>
      </x:c>
      <x:c r="G30" s="142"/>
      <x:c r="H30" s="43"/>
      <x:c r="I30" s="149" t="str">
        <x:f>'Summary'!H25</x:f>
        <x:v>Canvas tote</x:v>
      </x:c>
      <x:c r="J30" s="144"/>
      <x:c r="K30" s="144"/>
      <x:c r="L30" s="144"/>
      <x:c r="M30" s="151" t="n">
        <x:f>'Summary'!I25</x:f>
        <x:v>192</x:v>
      </x:c>
      <x:c r="N30" s="144"/>
      <x:c r="O30" s="43"/>
    </x:row>
    <x:row r="31" ht="18" customHeight="1">
      <x:c r="A31" s="43"/>
      <x:c r="B31" s="146" t="str">
        <x:f>"SKU "&amp;'Summary'!B25</x:f>
        <x:v>SKU 0004</x:v>
      </x:c>
      <x:c r="C31" s="142"/>
      <x:c r="D31" s="142"/>
      <x:c r="E31" s="142"/>
      <x:c r="F31" s="142"/>
      <x:c r="G31" s="142"/>
      <x:c r="H31" s="43"/>
      <x:c r="I31" s="147" t="str">
        <x:f>"SKU "&amp;'Summary'!G25</x:f>
        <x:v>SKU 0007</x:v>
      </x:c>
      <x:c r="J31" s="144"/>
      <x:c r="K31" s="144"/>
      <x:c r="L31" s="144"/>
      <x:c r="M31" s="144"/>
      <x:c r="N31" s="144"/>
      <x:c r="O31" s="43"/>
    </x:row>
    <x:row r="32" ht="18" customHeight="1">
      <x:c r="A32" s="43"/>
      <x:c r="B32" s="102" t="str">
        <x:v>Signed returns are included. EUR and USD are calculated separately.</x:v>
      </x:c>
      <x:c r="C32" s="43"/>
      <x:c r="D32" s="43"/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</x:row>
    <x:row r="33" ht="18" customHeight="1">
      <x:c r="A33" s="43"/>
      <x:c r="B33" s="102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</x:row>
    <x:row r="34" ht="18" customHeight="1">
      <x:c r="A34" s="43"/>
      <x:c r="B34" s="102" t="str">
        <x:v>Change existing revenue inputs in Data to update totals, rankings and charts.</x:v>
      </x:c>
      <x:c r="C34" s="43"/>
      <x:c r="D34" s="43"/>
      <x:c r="E34" s="43"/>
      <x:c r="F34" s="43"/>
      <x:c r="G34" s="43"/>
      <x:c r="H34" s="43"/>
      <x:c r="I34" s="43"/>
      <x:c r="J34" s="43"/>
      <x:c r="K34" s="43"/>
      <x:c r="L34" s="43"/>
      <x:c r="M34" s="43"/>
      <x:c r="N34" s="43"/>
      <x:c r="O34" s="43"/>
    </x:row>
    <x:row r="35" ht="18" customHeight="1">
      <x:c r="A35" s="43"/>
      <x:c r="B35" s="102" t="str">
        <x:v>See Summary for SKU detail and Checks for reconciliation. Extend ranges before adding data.</x:v>
      </x:c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</x:row>
    <x:row r="36" ht="18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43"/>
      <x:c r="L36" s="43"/>
      <x:c r="M36" s="43"/>
      <x:c r="N36" s="43"/>
      <x:c r="O36" s="43"/>
    </x:row>
    <x:row r="37" ht="18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43"/>
      <x:c r="L37" s="43"/>
      <x:c r="M37" s="43"/>
      <x:c r="N37" s="43"/>
      <x:c r="O37" s="43"/>
    </x:row>
    <x:row r="38" ht="18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43"/>
      <x:c r="L38" s="43"/>
      <x:c r="M38" s="43"/>
      <x:c r="N38" s="43"/>
      <x:c r="O38" s="43"/>
    </x:row>
    <x:row r="39" ht="18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43"/>
      <x:c r="L39" s="43"/>
      <x:c r="M39" s="43"/>
      <x:c r="N39" s="43"/>
      <x:c r="O39" s="43"/>
    </x:row>
    <x:row r="40" ht="18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  <x:c r="L40" s="43"/>
      <x:c r="M40" s="43"/>
      <x:c r="N40" s="43"/>
      <x:c r="O40" s="43"/>
    </x:row>
    <x:row r="41" ht="18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  <x:c r="O41" s="43"/>
    </x:row>
    <x:row r="42" ht="18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18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8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mergeCells>
    <x:mergeCell ref="B6:E6"/>
    <x:mergeCell ref="F6:J6"/>
    <x:mergeCell ref="K6:N6"/>
  </x:mergeCells>
  <x:pageMargins left="0.7" right="0.7" top="0.75" bottom="0.75" header="0.3" footer="0.3"/>
  <x:drawing xmlns:r="http://schemas.openxmlformats.org/officeDocument/2006/relationships" r:id="Rae227bbbc0e541b7"/>
</x:worksheet>
</file>

<file path=xl/worksheets/sheet2.xml><?xml version="1.0" encoding="utf-8"?>
<x:worksheet xmlns:x="http://schemas.openxmlformats.org/spreadsheetml/2006/main">
  <x:sheetPr>
    <x:tabColor rgb="FF2858A5"/>
  </x:sheetPr>
  <x:sheetViews>
    <x:sheetView showGridLines="0" workbookViewId="0"/>
  </x:sheetViews>
  <x:sheetFormatPr defaultRowHeight="15"/>
  <x:cols>
    <x:col min="1" max="1" width="9.779999732971191" hidden="0" customWidth="1"/>
    <x:col min="2" max="2" width="22.440000534057617" hidden="0" customWidth="1"/>
    <x:col min="3" max="3" width="17.780000686645508" hidden="0" customWidth="1"/>
    <x:col min="4" max="4" width="15.5600004196167" hidden="0" customWidth="1"/>
    <x:col min="5" max="5" width="12" hidden="0" customWidth="1"/>
    <x:col min="6" max="6" width="15.5600004196167" hidden="0" customWidth="1"/>
    <x:col min="7" max="7" width="10.670000076293945" hidden="0" customWidth="1"/>
    <x:col min="8" max="8" width="22.219999313354492" hidden="0" customWidth="1"/>
    <x:col min="9" max="9" width="15.5600004196167" hidden="0" customWidth="1"/>
    <x:col min="10" max="10" width="10.4399995803833" hidden="0" customWidth="1"/>
    <x:col min="11" max="11" width="10.4399995803833" hidden="0" customWidth="1"/>
    <x:col min="12" max="12" width="10.4399995803833" hidden="0" customWidth="1"/>
    <x:col min="13" max="13" width="10.4399995803833" hidden="0" customWidth="1"/>
    <x:col min="14" max="14" width="10.4399995803833" hidden="0" customWidth="1"/>
  </x:cols>
  <x:sheetData>
    <x:row r="1" ht="18.75" customHeight="1">
      <x:c r="A1" s="43"/>
      <x:c r="B1" s="43"/>
      <x:c r="C1" s="43"/>
      <x:c r="D1" s="43"/>
      <x:c r="E1" s="43"/>
      <x:c r="F1" s="43"/>
      <x:c r="G1" s="43"/>
      <x:c r="H1" s="43"/>
      <x:c r="I1" s="43"/>
      <x:c r="J1" s="43"/>
      <x:c r="K1" s="2"/>
      <x:c r="L1" s="2"/>
      <x:c r="M1" s="2"/>
      <x:c r="N1" s="2"/>
    </x:row>
    <x:row r="2" ht="32.25" customHeight="1">
      <x:c r="A2" s="73" t="str">
        <x:v>Revenue by product</x:v>
      </x:c>
      <x:c r="B2" s="43"/>
      <x:c r="C2" s="43"/>
      <x:c r="D2" s="43"/>
      <x:c r="E2" s="43"/>
      <x:c r="F2" s="43"/>
      <x:c r="G2" s="43"/>
      <x:c r="H2" s="43"/>
      <x:c r="I2" s="43"/>
      <x:c r="J2" s="43"/>
      <x:c r="K2" s="2"/>
      <x:c r="L2" s="2"/>
      <x:c r="M2" s="2"/>
      <x:c r="N2" s="2"/>
    </x:row>
    <x:row r="3" ht="18.75" customHeight="1">
      <x:c r="A3" s="74" t="str">
        <x:v>January 2026. Each currency is calculated separately.</x:v>
      </x:c>
      <x:c r="B3" s="43"/>
      <x:c r="C3" s="43"/>
      <x:c r="D3" s="43"/>
      <x:c r="E3" s="43"/>
      <x:c r="F3" s="43"/>
      <x:c r="G3" s="43"/>
      <x:c r="H3" s="43"/>
      <x:c r="I3" s="43"/>
      <x:c r="J3" s="43"/>
      <x:c r="K3" s="2"/>
      <x:c r="L3" s="2"/>
      <x:c r="M3" s="2"/>
      <x:c r="N3" s="2"/>
    </x:row>
    <x:row r="4" ht="18.75" customHeight="1">
      <x:c r="A4" s="75"/>
      <x:c r="B4" s="75"/>
      <x:c r="C4" s="75"/>
      <x:c r="D4" s="75"/>
      <x:c r="E4" s="75"/>
      <x:c r="F4" s="75"/>
      <x:c r="G4" s="75"/>
      <x:c r="H4" s="75"/>
      <x:c r="I4" s="75"/>
      <x:c r="J4" s="43"/>
      <x:c r="K4" s="2"/>
      <x:c r="L4" s="2"/>
      <x:c r="M4" s="2"/>
      <x:c r="N4" s="2"/>
    </x:row>
    <x:row r="5" ht="22.5" customHeight="1">
      <x:c r="A5" s="115" t="str">
        <x:v>EUR total</x:v>
      </x:c>
      <x:c r="B5" s="115"/>
      <x:c r="C5" s="121" t="n">
        <x:f>IF(COUNT(F11:F16)&lt;&gt;ROWS(F11:F16),"Check source rows",ROUND(SUM(F11:F16),2))</x:f>
        <x:v>1130.3</x:v>
      </x:c>
      <x:c r="D5" s="43"/>
      <x:c r="E5" s="118" t="str">
        <x:v>USD total</x:v>
      </x:c>
      <x:c r="F5" s="118"/>
      <x:c r="G5" s="122" t="n">
        <x:f>IF(COUNT(F17:F19)&lt;&gt;ROWS(F17:F19),"Check source rows",ROUND(SUM(F17:F19),2))</x:f>
        <x:v>390</x:v>
      </x:c>
      <x:c r="H5" s="43"/>
      <x:c r="I5" s="43"/>
      <x:c r="J5" s="43"/>
      <x:c r="K5" s="2"/>
      <x:c r="L5" s="2"/>
      <x:c r="M5" s="2"/>
      <x:c r="N5" s="2"/>
    </x:row>
    <x:row r="6" ht="22.5" customHeight="1">
      <x:c r="A6" s="115" t="str">
        <x:v>Transactions</x:v>
      </x:c>
      <x:c r="B6" s="115"/>
      <x:c r="C6" s="117" t="n">
        <x:f>SUM(D11:D19)</x:f>
        <x:v>30</x:v>
      </x:c>
      <x:c r="D6" s="43"/>
      <x:c r="E6" s="118" t="str">
        <x:v>Returns</x:v>
      </x:c>
      <x:c r="F6" s="118"/>
      <x:c r="G6" s="120" t="n">
        <x:f>SUM(E11:E19)</x:f>
        <x:v>4</x:v>
      </x:c>
      <x:c r="H6" s="43"/>
      <x:c r="I6" s="43"/>
      <x:c r="J6" s="43"/>
      <x:c r="K6" s="2"/>
      <x:c r="L6" s="2"/>
      <x:c r="M6" s="2"/>
      <x:c r="N6" s="2"/>
    </x:row>
    <x:row r="7" ht="18.75" customHeight="1">
      <x:c r="A7" s="43"/>
      <x:c r="B7" s="43"/>
      <x:c r="C7" s="43"/>
      <x:c r="D7" s="43"/>
      <x:c r="E7" s="43"/>
      <x:c r="F7" s="43"/>
      <x:c r="G7" s="43"/>
      <x:c r="H7" s="43"/>
      <x:c r="I7" s="43"/>
      <x:c r="J7" s="43"/>
      <x:c r="K7" s="2"/>
      <x:c r="L7" s="2"/>
      <x:c r="M7" s="2"/>
      <x:c r="N7" s="2"/>
    </x:row>
    <x:row r="8" ht="18.75" customHeight="1">
      <x:c r="A8" s="43"/>
      <x:c r="B8" s="43"/>
      <x:c r="C8" s="43"/>
      <x:c r="D8" s="43"/>
      <x:c r="E8" s="43"/>
      <x:c r="F8" s="43"/>
      <x:c r="G8" s="43"/>
      <x:c r="H8" s="43"/>
      <x:c r="I8" s="43"/>
      <x:c r="J8" s="43"/>
      <x:c r="K8" s="2"/>
      <x:c r="L8" s="2"/>
      <x:c r="M8" s="2"/>
      <x:c r="N8" s="2"/>
    </x:row>
    <x:row r="9" ht="18.75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2"/>
      <x:c r="L9" s="2"/>
      <x:c r="M9" s="2"/>
      <x:c r="N9" s="2"/>
    </x:row>
    <x:row r="10" ht="25.5" customHeight="1">
      <x:c r="A10" s="106" t="str">
        <x:v>SKU</x:v>
      </x:c>
      <x:c r="B10" s="107" t="str">
        <x:v>Product</x:v>
      </x:c>
      <x:c r="C10" s="107" t="str">
        <x:v>Currency</x:v>
      </x:c>
      <x:c r="D10" s="107" t="str">
        <x:v>Transactions</x:v>
      </x:c>
      <x:c r="E10" s="107" t="str">
        <x:v>Returns</x:v>
      </x:c>
      <x:c r="F10" s="107" t="str">
        <x:v>Revenue</x:v>
      </x:c>
      <x:c r="G10" s="108" t="str">
        <x:v>Order</x:v>
      </x:c>
      <x:c r="H10" s="43"/>
      <x:c r="I10" s="43"/>
      <x:c r="J10" s="43"/>
      <x:c r="K10" s="2"/>
      <x:c r="L10" s="2"/>
      <x:c r="M10" s="2"/>
      <x:c r="N10" s="2"/>
    </x:row>
    <x:row r="11" ht="21.75" customHeight="1">
      <x:c r="A11" s="63" t="str">
        <x:v>0001</x:v>
      </x:c>
      <x:c r="B11" s="43" t="str">
        <x:v>Desk notebook</x:v>
      </x:c>
      <x:c r="C11" s="64" t="str">
        <x:v>EUR</x:v>
      </x:c>
      <x:c r="D11" s="59" t="n">
        <x:f>COUNTIFS('Data'!$C$8:$C$37,A11,'Data'!$F$8:$F$37,C11)</x:f>
        <x:v>4</x:v>
      </x:c>
      <x:c r="E11" s="59" t="n">
        <x:f>COUNTIFS('Data'!$C$8:$C$37,A11,'Data'!$F$8:$F$37,C11,'Data'!$E$8:$E$37,"&lt;0")</x:f>
        <x:v>1</x:v>
      </x:c>
      <x:c r="F11" s="111" t="n">
        <x:f>IF(D11=0,"n.a.",IF(COUNTIFS('Data'!$C$8:$C$37,A11,'Data'!$F$8:$F$37,C11,'Data'!$I$8:$I$37,"&lt;&gt;OK")&gt;0,"Check source rows",ROUND(SUMIFS('Data'!$E$8:$E$37,'Data'!$C$8:$C$37,A11,'Data'!$F$8:$F$37,C11),2)))</x:f>
        <x:v>179.1</x:v>
      </x:c>
      <x:c r="G11" s="59" t="n">
        <x:f>IF(ISNUMBER(F11),1+COUNTIFS($C$11:$C$19,C11,$F$11:$F$19,"&gt;"&amp;F11)+COUNTIFS($C$11:$C$19,C11,$F$11:$F$19,F11,$A$11:$A$19,"&lt;"&amp;A11),"n.a.")</x:f>
        <x:v>4</x:v>
      </x:c>
      <x:c r="H11" s="43"/>
      <x:c r="I11" s="43"/>
      <x:c r="J11" s="43"/>
      <x:c r="K11" s="2"/>
      <x:c r="L11" s="2"/>
      <x:c r="M11" s="2"/>
      <x:c r="N11" s="2"/>
    </x:row>
    <x:row r="12" ht="21.75" customHeight="1">
      <x:c r="A12" s="109" t="str">
        <x:v>0002</x:v>
      </x:c>
      <x:c r="B12" s="110" t="str">
        <x:v>Travel mug</x:v>
      </x:c>
      <x:c r="C12" s="81" t="str">
        <x:v>EUR</x:v>
      </x:c>
      <x:c r="D12" s="80" t="n">
        <x:f>COUNTIFS('Data'!$C$8:$C$37,A12,'Data'!$F$8:$F$37,C12)</x:f>
        <x:v>4</x:v>
      </x:c>
      <x:c r="E12" s="80" t="n">
        <x:f>COUNTIFS('Data'!$C$8:$C$37,A12,'Data'!$F$8:$F$37,C12,'Data'!$E$8:$E$37,"&lt;0")</x:f>
        <x:v>1</x:v>
      </x:c>
      <x:c r="F12" s="112" t="n">
        <x:f>IF(D12=0,"n.a.",IF(COUNTIFS('Data'!$C$8:$C$37,A12,'Data'!$F$8:$F$37,C12,'Data'!$I$8:$I$37,"&lt;&gt;OK")&gt;0,"Check source rows",ROUND(SUMIFS('Data'!$E$8:$E$37,'Data'!$C$8:$C$37,A12,'Data'!$F$8:$F$37,C12),2)))</x:f>
        <x:v>239.2</x:v>
      </x:c>
      <x:c r="G12" s="80" t="n">
        <x:f>IF(ISNUMBER(F12),1+COUNTIFS($C$11:$C$19,C12,$F$11:$F$19,"&gt;"&amp;F12)+COUNTIFS($C$11:$C$19,C12,$F$11:$F$19,F12,$A$11:$A$19,"&lt;"&amp;A12),"n.a.")</x:f>
        <x:v>2</x:v>
      </x:c>
      <x:c r="H12" s="43"/>
      <x:c r="I12" s="43"/>
      <x:c r="J12" s="43"/>
      <x:c r="K12" s="2"/>
      <x:c r="L12" s="2"/>
      <x:c r="M12" s="2"/>
      <x:c r="N12" s="2"/>
    </x:row>
    <x:row r="13" ht="21.75" customHeight="1">
      <x:c r="A13" s="63" t="str">
        <x:v>0003</x:v>
      </x:c>
      <x:c r="B13" s="43" t="str">
        <x:v>Cable organizer</x:v>
      </x:c>
      <x:c r="C13" s="64" t="str">
        <x:v>EUR</x:v>
      </x:c>
      <x:c r="D13" s="59" t="n">
        <x:f>COUNTIFS('Data'!$C$8:$C$37,A13,'Data'!$F$8:$F$37,C13)</x:f>
        <x:v>3</x:v>
      </x:c>
      <x:c r="E13" s="59" t="n">
        <x:f>COUNTIFS('Data'!$C$8:$C$37,A13,'Data'!$F$8:$F$37,C13,'Data'!$E$8:$E$37,"&lt;0")</x:f>
        <x:v>0</x:v>
      </x:c>
      <x:c r="F13" s="111" t="n">
        <x:f>IF(D13=0,"n.a.",IF(COUNTIFS('Data'!$C$8:$C$37,A13,'Data'!$F$8:$F$37,C13,'Data'!$I$8:$I$37,"&lt;&gt;OK")&gt;0,"Check source rows",ROUND(SUMIFS('Data'!$E$8:$E$37,'Data'!$C$8:$C$37,A13,'Data'!$F$8:$F$37,C13),2)))</x:f>
        <x:v>108</x:v>
      </x:c>
      <x:c r="G13" s="59" t="n">
        <x:f>IF(ISNUMBER(F13),1+COUNTIFS($C$11:$C$19,C13,$F$11:$F$19,"&gt;"&amp;F13)+COUNTIFS($C$11:$C$19,C13,$F$11:$F$19,F13,$A$11:$A$19,"&lt;"&amp;A13),"n.a.")</x:f>
        <x:v>6</x:v>
      </x:c>
      <x:c r="H13" s="43"/>
      <x:c r="I13" s="43"/>
      <x:c r="J13" s="43"/>
      <x:c r="K13" s="2"/>
      <x:c r="L13" s="2"/>
      <x:c r="M13" s="2"/>
      <x:c r="N13" s="2"/>
    </x:row>
    <x:row r="14" ht="21.75" customHeight="1">
      <x:c r="A14" s="109" t="str">
        <x:v>0004</x:v>
      </x:c>
      <x:c r="B14" s="110" t="str">
        <x:v>Laptop sleeve</x:v>
      </x:c>
      <x:c r="C14" s="81" t="str">
        <x:v>EUR</x:v>
      </x:c>
      <x:c r="D14" s="80" t="n">
        <x:f>COUNTIFS('Data'!$C$8:$C$37,A14,'Data'!$F$8:$F$37,C14)</x:f>
        <x:v>3</x:v>
      </x:c>
      <x:c r="E14" s="80" t="n">
        <x:f>COUNTIFS('Data'!$C$8:$C$37,A14,'Data'!$F$8:$F$37,C14,'Data'!$E$8:$E$37,"&lt;0")</x:f>
        <x:v>0</x:v>
      </x:c>
      <x:c r="F14" s="112" t="n">
        <x:f>IF(D14=0,"n.a.",IF(COUNTIFS('Data'!$C$8:$C$37,A14,'Data'!$F$8:$F$37,C14,'Data'!$I$8:$I$37,"&lt;&gt;OK")&gt;0,"Check source rows",ROUND(SUMIFS('Data'!$E$8:$E$37,'Data'!$C$8:$C$37,A14,'Data'!$F$8:$F$37,C14),2)))</x:f>
        <x:v>239.4</x:v>
      </x:c>
      <x:c r="G14" s="80" t="n">
        <x:f>IF(ISNUMBER(F14),1+COUNTIFS($C$11:$C$19,C14,$F$11:$F$19,"&gt;"&amp;F14)+COUNTIFS($C$11:$C$19,C14,$F$11:$F$19,F14,$A$11:$A$19,"&lt;"&amp;A14),"n.a.")</x:f>
        <x:v>1</x:v>
      </x:c>
      <x:c r="H14" s="43"/>
      <x:c r="I14" s="43"/>
      <x:c r="J14" s="43"/>
      <x:c r="K14" s="2"/>
      <x:c r="L14" s="2"/>
      <x:c r="M14" s="2"/>
      <x:c r="N14" s="2"/>
    </x:row>
    <x:row r="15" ht="21.75" customHeight="1">
      <x:c r="A15" s="63" t="str">
        <x:v>0005</x:v>
      </x:c>
      <x:c r="B15" s="43" t="str">
        <x:v>Desk lamp</x:v>
      </x:c>
      <x:c r="C15" s="64" t="str">
        <x:v>EUR</x:v>
      </x:c>
      <x:c r="D15" s="59" t="n">
        <x:f>COUNTIFS('Data'!$C$8:$C$37,A15,'Data'!$F$8:$F$37,C15)</x:f>
        <x:v>3</x:v>
      </x:c>
      <x:c r="E15" s="59" t="n">
        <x:f>COUNTIFS('Data'!$C$8:$C$37,A15,'Data'!$F$8:$F$37,C15,'Data'!$E$8:$E$37,"&lt;0")</x:f>
        <x:v>1</x:v>
      </x:c>
      <x:c r="F15" s="111" t="n">
        <x:f>IF(D15=0,"n.a.",IF(COUNTIFS('Data'!$C$8:$C$37,A15,'Data'!$F$8:$F$37,C15,'Data'!$I$8:$I$37,"&lt;&gt;OK")&gt;0,"Check source rows",ROUND(SUMIFS('Data'!$E$8:$E$37,'Data'!$C$8:$C$37,A15,'Data'!$F$8:$F$37,C15),2)))</x:f>
        <x:v>199.6</x:v>
      </x:c>
      <x:c r="G15" s="59" t="n">
        <x:f>IF(ISNUMBER(F15),1+COUNTIFS($C$11:$C$19,C15,$F$11:$F$19,"&gt;"&amp;F15)+COUNTIFS($C$11:$C$19,C15,$F$11:$F$19,F15,$A$11:$A$19,"&lt;"&amp;A15),"n.a.")</x:f>
        <x:v>3</x:v>
      </x:c>
      <x:c r="H15" s="43"/>
      <x:c r="I15" s="43"/>
      <x:c r="J15" s="43"/>
      <x:c r="K15" s="2"/>
      <x:c r="L15" s="2"/>
      <x:c r="M15" s="2"/>
      <x:c r="N15" s="2"/>
    </x:row>
    <x:row r="16" ht="21.75" customHeight="1">
      <x:c r="A16" s="109" t="str">
        <x:v>0006</x:v>
      </x:c>
      <x:c r="B16" s="110" t="str">
        <x:v>Phone stand</x:v>
      </x:c>
      <x:c r="C16" s="81" t="str">
        <x:v>EUR</x:v>
      </x:c>
      <x:c r="D16" s="80" t="n">
        <x:f>COUNTIFS('Data'!$C$8:$C$37,A16,'Data'!$F$8:$F$37,C16)</x:f>
        <x:v>4</x:v>
      </x:c>
      <x:c r="E16" s="80" t="n">
        <x:f>COUNTIFS('Data'!$C$8:$C$37,A16,'Data'!$F$8:$F$37,C16,'Data'!$E$8:$E$37,"&lt;0")</x:f>
        <x:v>0</x:v>
      </x:c>
      <x:c r="F16" s="112" t="n">
        <x:f>IF(D16=0,"n.a.",IF(COUNTIFS('Data'!$C$8:$C$37,A16,'Data'!$F$8:$F$37,C16,'Data'!$I$8:$I$37,"&lt;&gt;OK")&gt;0,"Check source rows",ROUND(SUMIFS('Data'!$E$8:$E$37,'Data'!$C$8:$C$37,A16,'Data'!$F$8:$F$37,C16),2)))</x:f>
        <x:v>165</x:v>
      </x:c>
      <x:c r="G16" s="80" t="n">
        <x:f>IF(ISNUMBER(F16),1+COUNTIFS($C$11:$C$19,C16,$F$11:$F$19,"&gt;"&amp;F16)+COUNTIFS($C$11:$C$19,C16,$F$11:$F$19,F16,$A$11:$A$19,"&lt;"&amp;A16),"n.a.")</x:f>
        <x:v>5</x:v>
      </x:c>
      <x:c r="H16" s="43"/>
      <x:c r="I16" s="43"/>
      <x:c r="J16" s="43"/>
      <x:c r="K16" s="2"/>
      <x:c r="L16" s="2"/>
      <x:c r="M16" s="2"/>
      <x:c r="N16" s="2"/>
    </x:row>
    <x:row r="17" ht="21.75" customHeight="1">
      <x:c r="A17" s="63" t="str">
        <x:v>0001</x:v>
      </x:c>
      <x:c r="B17" s="43" t="str">
        <x:v>Desk notebook</x:v>
      </x:c>
      <x:c r="C17" s="64" t="str">
        <x:v>USD</x:v>
      </x:c>
      <x:c r="D17" s="59" t="n">
        <x:f>COUNTIFS('Data'!$C$8:$C$37,A17,'Data'!$F$8:$F$37,C17)</x:f>
        <x:v>3</x:v>
      </x:c>
      <x:c r="E17" s="59" t="n">
        <x:f>COUNTIFS('Data'!$C$8:$C$37,A17,'Data'!$F$8:$F$37,C17,'Data'!$E$8:$E$37,"&lt;0")</x:f>
        <x:v>1</x:v>
      </x:c>
      <x:c r="F17" s="113" t="n">
        <x:f>IF(D17=0,"n.a.",IF(COUNTIFS('Data'!$C$8:$C$37,A17,'Data'!$F$8:$F$37,C17,'Data'!$I$8:$I$37,"&lt;&gt;OK")&gt;0,"Check source rows",ROUND(SUMIFS('Data'!$E$8:$E$37,'Data'!$C$8:$C$37,A17,'Data'!$F$8:$F$37,C17),2)))</x:f>
        <x:v>72</x:v>
      </x:c>
      <x:c r="G17" s="59" t="n">
        <x:f>IF(ISNUMBER(F17),1+COUNTIFS($C$11:$C$19,C17,$F$11:$F$19,"&gt;"&amp;F17)+COUNTIFS($C$11:$C$19,C17,$F$11:$F$19,F17,$A$11:$A$19,"&lt;"&amp;A17),"n.a.")</x:f>
        <x:v>3</x:v>
      </x:c>
      <x:c r="H17" s="43"/>
      <x:c r="I17" s="43"/>
      <x:c r="J17" s="43"/>
      <x:c r="K17" s="2"/>
      <x:c r="L17" s="2"/>
      <x:c r="M17" s="2"/>
      <x:c r="N17" s="2"/>
    </x:row>
    <x:row r="18" ht="21.75" customHeight="1">
      <x:c r="A18" s="109" t="str">
        <x:v>0007</x:v>
      </x:c>
      <x:c r="B18" s="110" t="str">
        <x:v>Canvas tote</x:v>
      </x:c>
      <x:c r="C18" s="81" t="str">
        <x:v>USD</x:v>
      </x:c>
      <x:c r="D18" s="80" t="n">
        <x:f>COUNTIFS('Data'!$C$8:$C$37,A18,'Data'!$F$8:$F$37,C18)</x:f>
        <x:v>3</x:v>
      </x:c>
      <x:c r="E18" s="80" t="n">
        <x:f>COUNTIFS('Data'!$C$8:$C$37,A18,'Data'!$F$8:$F$37,C18,'Data'!$E$8:$E$37,"&lt;0")</x:f>
        <x:v>0</x:v>
      </x:c>
      <x:c r="F18" s="114" t="n">
        <x:f>IF(D18=0,"n.a.",IF(COUNTIFS('Data'!$C$8:$C$37,A18,'Data'!$F$8:$F$37,C18,'Data'!$I$8:$I$37,"&lt;&gt;OK")&gt;0,"Check source rows",ROUND(SUMIFS('Data'!$E$8:$E$37,'Data'!$C$8:$C$37,A18,'Data'!$F$8:$F$37,C18),2)))</x:f>
        <x:v>192</x:v>
      </x:c>
      <x:c r="G18" s="80" t="n">
        <x:f>IF(ISNUMBER(F18),1+COUNTIFS($C$11:$C$19,C18,$F$11:$F$19,"&gt;"&amp;F18)+COUNTIFS($C$11:$C$19,C18,$F$11:$F$19,F18,$A$11:$A$19,"&lt;"&amp;A18),"n.a.")</x:f>
        <x:v>1</x:v>
      </x:c>
      <x:c r="H18" s="43"/>
      <x:c r="I18" s="43"/>
      <x:c r="J18" s="43"/>
      <x:c r="K18" s="2"/>
      <x:c r="L18" s="2"/>
      <x:c r="M18" s="2"/>
      <x:c r="N18" s="2"/>
    </x:row>
    <x:row r="19" ht="21.75" customHeight="1">
      <x:c r="A19" s="63" t="str">
        <x:v>0008</x:v>
      </x:c>
      <x:c r="B19" s="43" t="str">
        <x:v>Pen set</x:v>
      </x:c>
      <x:c r="C19" s="64" t="str">
        <x:v>USD</x:v>
      </x:c>
      <x:c r="D19" s="59" t="n">
        <x:f>COUNTIFS('Data'!$C$8:$C$37,A19,'Data'!$F$8:$F$37,C19)</x:f>
        <x:v>3</x:v>
      </x:c>
      <x:c r="E19" s="59" t="n">
        <x:f>COUNTIFS('Data'!$C$8:$C$37,A19,'Data'!$F$8:$F$37,C19,'Data'!$E$8:$E$37,"&lt;0")</x:f>
        <x:v>0</x:v>
      </x:c>
      <x:c r="F19" s="113" t="n">
        <x:f>IF(D19=0,"n.a.",IF(COUNTIFS('Data'!$C$8:$C$37,A19,'Data'!$F$8:$F$37,C19,'Data'!$I$8:$I$37,"&lt;&gt;OK")&gt;0,"Check source rows",ROUND(SUMIFS('Data'!$E$8:$E$37,'Data'!$C$8:$C$37,A19,'Data'!$F$8:$F$37,C19),2)))</x:f>
        <x:v>126</x:v>
      </x:c>
      <x:c r="G19" s="59" t="n">
        <x:f>IF(ISNUMBER(F19),1+COUNTIFS($C$11:$C$19,C19,$F$11:$F$19,"&gt;"&amp;F19)+COUNTIFS($C$11:$C$19,C19,$F$11:$F$19,F19,$A$11:$A$19,"&lt;"&amp;A19),"n.a.")</x:f>
        <x:v>2</x:v>
      </x:c>
      <x:c r="H19" s="43"/>
      <x:c r="I19" s="43"/>
      <x:c r="J19" s="43"/>
      <x:c r="K19" s="2"/>
      <x:c r="L19" s="2"/>
      <x:c r="M19" s="2"/>
      <x:c r="N19" s="2"/>
    </x:row>
    <x:row r="20" ht="18.75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2"/>
      <x:c r="L20" s="2"/>
      <x:c r="M20" s="2"/>
      <x:c r="N20" s="2"/>
    </x:row>
    <x:row r="21" ht="18.75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2"/>
      <x:c r="L21" s="2"/>
      <x:c r="M21" s="2"/>
      <x:c r="N21" s="2"/>
    </x:row>
    <x:row r="22" ht="18.75" customHeight="1">
      <x:c r="A22" s="123" t="str">
        <x:v>EUR ranking</x:v>
      </x:c>
      <x:c r="B22" s="43"/>
      <x:c r="C22" s="43"/>
      <x:c r="D22" s="43"/>
      <x:c r="E22" s="43"/>
      <x:c r="F22" s="123" t="str">
        <x:v>USD ranking</x:v>
      </x:c>
      <x:c r="G22" s="43"/>
      <x:c r="H22" s="43"/>
      <x:c r="I22" s="43"/>
      <x:c r="J22" s="43"/>
      <x:c r="K22" s="2"/>
      <x:c r="L22" s="2"/>
      <x:c r="M22" s="2"/>
      <x:c r="N22" s="2"/>
    </x:row>
    <x:row r="23" ht="18.75" customHeight="1">
      <x:c r="A23" s="43"/>
      <x:c r="B23" s="43"/>
      <x:c r="C23" s="43"/>
      <x:c r="D23" s="43"/>
      <x:c r="E23" s="43"/>
      <x:c r="F23" s="43"/>
      <x:c r="G23" s="43"/>
      <x:c r="H23" s="43"/>
      <x:c r="I23" s="43"/>
      <x:c r="J23" s="43"/>
      <x:c r="K23" s="2"/>
      <x:c r="L23" s="2"/>
      <x:c r="M23" s="2"/>
      <x:c r="N23" s="2"/>
    </x:row>
    <x:row r="24" ht="25.5" customHeight="1">
      <x:c r="A24" s="106" t="str">
        <x:v>Order</x:v>
      </x:c>
      <x:c r="B24" s="107" t="str">
        <x:v>SKU</x:v>
      </x:c>
      <x:c r="C24" s="107" t="str">
        <x:v>Product</x:v>
      </x:c>
      <x:c r="D24" s="108" t="str">
        <x:v>Revenue (EUR)</x:v>
      </x:c>
      <x:c r="E24" s="43"/>
      <x:c r="F24" s="106" t="str">
        <x:v>Order</x:v>
      </x:c>
      <x:c r="G24" s="107" t="str">
        <x:v>SKU</x:v>
      </x:c>
      <x:c r="H24" s="107" t="str">
        <x:v>Product</x:v>
      </x:c>
      <x:c r="I24" s="108" t="str">
        <x:v>Revenue (USD)</x:v>
      </x:c>
      <x:c r="J24" s="43"/>
      <x:c r="K24" s="2"/>
      <x:c r="L24" s="2"/>
      <x:c r="M24" s="2"/>
      <x:c r="N24" s="2"/>
    </x:row>
    <x:row r="25" ht="21.75" customHeight="1">
      <x:c r="A25" s="64" t="n">
        <x:v>1</x:v>
      </x:c>
      <x:c r="B25" s="63" t="str">
        <x:f>TEXT(INDEX($A$11:$A$16,MATCH(A25,$G$11:$G$16,0)),"0000")</x:f>
        <x:v>0004</x:v>
      </x:c>
      <x:c r="C25" s="65" t="str">
        <x:f>INDEX($B$11:$B$16,MATCH(A25,$G$11:$G$16,0))</x:f>
        <x:v>Laptop sleeve</x:v>
      </x:c>
      <x:c r="D25" s="49" t="n">
        <x:f>INDEX($F$11:$F$16,MATCH(A25,$G$11:$G$16,0))</x:f>
        <x:v>239.4</x:v>
      </x:c>
      <x:c r="E25" s="43"/>
      <x:c r="F25" s="64" t="n">
        <x:v>1</x:v>
      </x:c>
      <x:c r="G25" s="63" t="str">
        <x:f>TEXT(INDEX($A$17:$A$19,MATCH(F25,$G$17:$G$19,0)),"0000")</x:f>
        <x:v>0007</x:v>
      </x:c>
      <x:c r="H25" s="65" t="str">
        <x:f>INDEX($B$17:$B$19,MATCH(F25,$G$17:$G$19,0))</x:f>
        <x:v>Canvas tote</x:v>
      </x:c>
      <x:c r="I25" s="49" t="n">
        <x:f>INDEX($F$17:$F$19,MATCH(F25,$G$17:$G$19,0))</x:f>
        <x:v>192</x:v>
      </x:c>
      <x:c r="J25" s="43"/>
      <x:c r="K25" s="2"/>
      <x:c r="L25" s="2"/>
      <x:c r="M25" s="2"/>
      <x:c r="N25" s="2"/>
    </x:row>
    <x:row r="26" ht="21.75" customHeight="1">
      <x:c r="A26" s="81" t="n">
        <x:v>2</x:v>
      </x:c>
      <x:c r="B26" s="109" t="str">
        <x:f>TEXT(INDEX($A$11:$A$16,MATCH(A26,$G$11:$G$16,0)),"0000")</x:f>
        <x:v>0002</x:v>
      </x:c>
      <x:c r="C26" s="76" t="str">
        <x:f>INDEX($B$11:$B$16,MATCH(A26,$G$11:$G$16,0))</x:f>
        <x:v>Travel mug</x:v>
      </x:c>
      <x:c r="D26" s="79" t="n">
        <x:f>INDEX($F$11:$F$16,MATCH(A26,$G$11:$G$16,0))</x:f>
        <x:v>239.2</x:v>
      </x:c>
      <x:c r="E26" s="43"/>
      <x:c r="F26" s="81" t="n">
        <x:v>2</x:v>
      </x:c>
      <x:c r="G26" s="109" t="str">
        <x:f>TEXT(INDEX($A$17:$A$19,MATCH(F26,$G$17:$G$19,0)),"0000")</x:f>
        <x:v>0008</x:v>
      </x:c>
      <x:c r="H26" s="76" t="str">
        <x:f>INDEX($B$17:$B$19,MATCH(F26,$G$17:$G$19,0))</x:f>
        <x:v>Pen set</x:v>
      </x:c>
      <x:c r="I26" s="79" t="n">
        <x:f>INDEX($F$17:$F$19,MATCH(F26,$G$17:$G$19,0))</x:f>
        <x:v>126</x:v>
      </x:c>
      <x:c r="J26" s="43"/>
      <x:c r="K26" s="2"/>
      <x:c r="L26" s="2"/>
      <x:c r="M26" s="2"/>
      <x:c r="N26" s="2"/>
    </x:row>
    <x:row r="27" ht="21.75" customHeight="1">
      <x:c r="A27" s="64" t="n">
        <x:v>3</x:v>
      </x:c>
      <x:c r="B27" s="63" t="str">
        <x:f>TEXT(INDEX($A$11:$A$16,MATCH(A27,$G$11:$G$16,0)),"0000")</x:f>
        <x:v>0005</x:v>
      </x:c>
      <x:c r="C27" s="65" t="str">
        <x:f>INDEX($B$11:$B$16,MATCH(A27,$G$11:$G$16,0))</x:f>
        <x:v>Desk lamp</x:v>
      </x:c>
      <x:c r="D27" s="49" t="n">
        <x:f>INDEX($F$11:$F$16,MATCH(A27,$G$11:$G$16,0))</x:f>
        <x:v>199.6</x:v>
      </x:c>
      <x:c r="E27" s="43"/>
      <x:c r="F27" s="64" t="n">
        <x:v>3</x:v>
      </x:c>
      <x:c r="G27" s="63" t="str">
        <x:f>TEXT(INDEX($A$17:$A$19,MATCH(F27,$G$17:$G$19,0)),"0000")</x:f>
        <x:v>0001</x:v>
      </x:c>
      <x:c r="H27" s="65" t="str">
        <x:f>INDEX($B$17:$B$19,MATCH(F27,$G$17:$G$19,0))</x:f>
        <x:v>Desk notebook</x:v>
      </x:c>
      <x:c r="I27" s="49" t="n">
        <x:f>INDEX($F$17:$F$19,MATCH(F27,$G$17:$G$19,0))</x:f>
        <x:v>72</x:v>
      </x:c>
      <x:c r="J27" s="43"/>
      <x:c r="K27" s="2"/>
      <x:c r="L27" s="2"/>
      <x:c r="M27" s="2"/>
      <x:c r="N27" s="2"/>
    </x:row>
    <x:row r="28" ht="21.75" customHeight="1">
      <x:c r="A28" s="81" t="n">
        <x:v>4</x:v>
      </x:c>
      <x:c r="B28" s="109" t="str">
        <x:f>TEXT(INDEX($A$11:$A$16,MATCH(A28,$G$11:$G$16,0)),"0000")</x:f>
        <x:v>0001</x:v>
      </x:c>
      <x:c r="C28" s="76" t="str">
        <x:f>INDEX($B$11:$B$16,MATCH(A28,$G$11:$G$16,0))</x:f>
        <x:v>Desk notebook</x:v>
      </x:c>
      <x:c r="D28" s="79" t="n">
        <x:f>INDEX($F$11:$F$16,MATCH(A28,$G$11:$G$16,0))</x:f>
        <x:v>179.1</x:v>
      </x:c>
      <x:c r="E28" s="43"/>
      <x:c r="F28" s="43"/>
      <x:c r="G28" s="43"/>
      <x:c r="H28" s="43"/>
      <x:c r="I28" s="43"/>
      <x:c r="J28" s="43"/>
      <x:c r="K28" s="2"/>
      <x:c r="L28" s="2"/>
      <x:c r="M28" s="2"/>
      <x:c r="N28" s="2"/>
    </x:row>
    <x:row r="29" ht="21.75" customHeight="1">
      <x:c r="A29" s="64" t="n">
        <x:v>5</x:v>
      </x:c>
      <x:c r="B29" s="63" t="str">
        <x:f>TEXT(INDEX($A$11:$A$16,MATCH(A29,$G$11:$G$16,0)),"0000")</x:f>
        <x:v>0006</x:v>
      </x:c>
      <x:c r="C29" s="65" t="str">
        <x:f>INDEX($B$11:$B$16,MATCH(A29,$G$11:$G$16,0))</x:f>
        <x:v>Phone stand</x:v>
      </x:c>
      <x:c r="D29" s="49" t="n">
        <x:f>INDEX($F$11:$F$16,MATCH(A29,$G$11:$G$16,0))</x:f>
        <x:v>165</x:v>
      </x:c>
      <x:c r="E29" s="43"/>
      <x:c r="F29" s="43"/>
      <x:c r="G29" s="43"/>
      <x:c r="H29" s="43"/>
      <x:c r="I29" s="43"/>
      <x:c r="J29" s="43"/>
      <x:c r="K29" s="2"/>
      <x:c r="L29" s="2"/>
      <x:c r="M29" s="2"/>
      <x:c r="N29" s="2"/>
    </x:row>
    <x:row r="30" ht="21.75" customHeight="1">
      <x:c r="A30" s="81" t="n">
        <x:v>6</x:v>
      </x:c>
      <x:c r="B30" s="109" t="str">
        <x:f>TEXT(INDEX($A$11:$A$16,MATCH(A30,$G$11:$G$16,0)),"0000")</x:f>
        <x:v>0003</x:v>
      </x:c>
      <x:c r="C30" s="76" t="str">
        <x:f>INDEX($B$11:$B$16,MATCH(A30,$G$11:$G$16,0))</x:f>
        <x:v>Cable organizer</x:v>
      </x:c>
      <x:c r="D30" s="79" t="n">
        <x:f>INDEX($F$11:$F$16,MATCH(A30,$G$11:$G$16,0))</x:f>
        <x:v>108</x:v>
      </x:c>
      <x:c r="E30" s="43"/>
      <x:c r="F30" s="43"/>
      <x:c r="G30" s="43"/>
      <x:c r="H30" s="43"/>
      <x:c r="I30" s="43"/>
      <x:c r="J30" s="43"/>
      <x:c r="K30" s="2"/>
      <x:c r="L30" s="2"/>
      <x:c r="M30" s="2"/>
      <x:c r="N30" s="2"/>
    </x:row>
    <x:row r="31" ht="18.75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2"/>
      <x:c r="L31" s="2"/>
      <x:c r="M31" s="2"/>
      <x:c r="N31" s="2"/>
    </x:row>
    <x:row r="32" ht="18.75" customHeight="1">
      <x:c r="A32" s="43"/>
      <x:c r="B32" s="43"/>
      <x:c r="C32" s="43"/>
      <x:c r="D32" s="43"/>
      <x:c r="E32" s="43"/>
      <x:c r="F32" s="43"/>
      <x:c r="G32" s="43"/>
      <x:c r="H32" s="43"/>
      <x:c r="I32" s="43"/>
      <x:c r="J32" s="43"/>
      <x:c r="K32" s="2"/>
      <x:c r="L32" s="2"/>
      <x:c r="M32" s="2"/>
      <x:c r="N32" s="2"/>
    </x:row>
    <x:row r="33" ht="18.75" customHeight="1">
      <x:c r="A33" s="102" t="str">
        <x:v>Revenue order updates when amounts change. Equal revenues are ordered by SKU.</x:v>
      </x:c>
      <x:c r="B33" s="43"/>
      <x:c r="C33" s="43"/>
      <x:c r="D33" s="43"/>
      <x:c r="E33" s="43"/>
      <x:c r="F33" s="43"/>
      <x:c r="G33" s="43"/>
      <x:c r="H33" s="43"/>
      <x:c r="I33" s="43"/>
      <x:c r="J33" s="43"/>
      <x:c r="K33" s="2"/>
      <x:c r="L33" s="2"/>
      <x:c r="M33" s="2"/>
      <x:c r="N33" s="2"/>
    </x:row>
    <x:row r="34" ht="18.75" customHeight="1">
      <x:c r="A34" s="102" t="str">
        <x:v>The nine product-currency groups are fixed for this demonstration.</x:v>
      </x:c>
      <x:c r="B34" s="43"/>
      <x:c r="C34" s="43"/>
      <x:c r="D34" s="43"/>
      <x:c r="E34" s="43"/>
      <x:c r="F34" s="43"/>
      <x:c r="G34" s="43"/>
      <x:c r="H34" s="43"/>
      <x:c r="I34" s="43"/>
      <x:c r="J34" s="43"/>
      <x:c r="K34" s="2"/>
      <x:c r="L34" s="2"/>
      <x:c r="M34" s="2"/>
      <x:c r="N34" s="2"/>
    </x:row>
    <x:row r="35" ht="18.75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2"/>
      <x:c r="L35" s="2"/>
      <x:c r="M35" s="2"/>
      <x:c r="N35" s="2"/>
    </x:row>
    <x:row r="36" ht="18.75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2"/>
      <x:c r="L36" s="2"/>
      <x:c r="M36" s="2"/>
      <x:c r="N36" s="2"/>
    </x:row>
    <x:row r="37" ht="18.75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2"/>
      <x:c r="L37" s="2"/>
      <x:c r="M37" s="2"/>
      <x:c r="N37" s="2"/>
    </x:row>
    <x:row r="38" ht="18.75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2"/>
      <x:c r="L38" s="2"/>
      <x:c r="M38" s="2"/>
      <x:c r="N38" s="2"/>
    </x:row>
    <x:row r="39" ht="18.75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2"/>
      <x:c r="L39" s="2"/>
      <x:c r="M39" s="2"/>
      <x:c r="N39" s="2"/>
    </x:row>
    <x:row r="40" ht="18.75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2"/>
      <x:c r="L40" s="2"/>
      <x:c r="M40" s="2"/>
      <x:c r="N40" s="2"/>
    </x:row>
    <x:row r="41" ht="18.75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2"/>
      <x:c r="L41" s="2"/>
      <x:c r="M41" s="2"/>
      <x:c r="N41" s="2"/>
    </x:row>
    <x:row r="42" ht="18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18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8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79C4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.779999732971191" hidden="0" customWidth="1"/>
    <x:col min="2" max="2" width="13.329999923706055" hidden="0" customWidth="1"/>
    <x:col min="3" max="3" width="9.5600004196167" hidden="0" customWidth="1"/>
    <x:col min="4" max="4" width="21.110000610351562" hidden="0" customWidth="1"/>
    <x:col min="5" max="5" width="14" hidden="0" customWidth="1"/>
    <x:col min="6" max="6" width="11.779999732971191" hidden="0" customWidth="1"/>
    <x:col min="7" max="7" width="21.110000610351562" hidden="0" customWidth="1"/>
    <x:col min="8" max="8" width="9.5600004196167" hidden="0" customWidth="1"/>
    <x:col min="9" max="9" width="22" hidden="0" customWidth="1"/>
    <x:col min="10" max="10" width="10.4399995803833" hidden="0" customWidth="1"/>
    <x:col min="11" max="11" width="10.4399995803833" hidden="0" customWidth="1"/>
    <x:col min="12" max="12" width="10.4399995803833" hidden="0" customWidth="1"/>
    <x:col min="13" max="13" width="10.4399995803833" hidden="0" customWidth="1"/>
    <x:col min="14" max="14" width="10.4399995803833" hidden="0" customWidth="1"/>
  </x:cols>
  <x:sheetData>
    <x:row r="1" ht="18.75" customHeight="1">
      <x:c r="A1" s="43"/>
      <x:c r="B1" s="43"/>
      <x:c r="C1" s="43"/>
      <x:c r="D1" s="43"/>
      <x:c r="E1" s="43"/>
      <x:c r="F1" s="43"/>
      <x:c r="G1" s="43"/>
      <x:c r="H1" s="43"/>
      <x:c r="I1" s="43"/>
      <x:c r="J1" s="2"/>
      <x:c r="K1" s="2"/>
      <x:c r="L1" s="2"/>
      <x:c r="M1" s="2"/>
      <x:c r="N1" s="2"/>
    </x:row>
    <x:row r="2" ht="32.25" customHeight="1">
      <x:c r="A2" s="73" t="str">
        <x:v>Sales transactions</x:v>
      </x:c>
      <x:c r="B2" s="43"/>
      <x:c r="C2" s="43"/>
      <x:c r="D2" s="43"/>
      <x:c r="E2" s="43"/>
      <x:c r="F2" s="43"/>
      <x:c r="G2" s="43"/>
      <x:c r="H2" s="43"/>
      <x:c r="I2" s="43"/>
      <x:c r="J2" s="2"/>
      <x:c r="K2" s="2"/>
      <x:c r="L2" s="2"/>
      <x:c r="M2" s="2"/>
      <x:c r="N2" s="2"/>
    </x:row>
    <x:row r="3" ht="18.75" customHeight="1">
      <x:c r="A3" s="74" t="str">
        <x:v>Synthetic data. Revenue is supplied after discounts. Signed negative amounts are returns.</x:v>
      </x:c>
      <x:c r="B3" s="43"/>
      <x:c r="C3" s="43"/>
      <x:c r="D3" s="43"/>
      <x:c r="E3" s="43"/>
      <x:c r="F3" s="43"/>
      <x:c r="G3" s="43"/>
      <x:c r="H3" s="43"/>
      <x:c r="I3" s="43"/>
      <x:c r="J3" s="2"/>
      <x:c r="K3" s="2"/>
      <x:c r="L3" s="2"/>
      <x:c r="M3" s="2"/>
      <x:c r="N3" s="2"/>
    </x:row>
    <x:row r="4" ht="18.75" customHeight="1">
      <x:c r="A4" s="75"/>
      <x:c r="B4" s="75"/>
      <x:c r="C4" s="75"/>
      <x:c r="D4" s="75"/>
      <x:c r="E4" s="75"/>
      <x:c r="F4" s="75"/>
      <x:c r="G4" s="75"/>
      <x:c r="H4" s="75"/>
      <x:c r="I4" s="75"/>
      <x:c r="J4" s="2"/>
      <x:c r="K4" s="2"/>
      <x:c r="L4" s="2"/>
      <x:c r="M4" s="2"/>
      <x:c r="N4" s="2"/>
    </x:row>
    <x:row r="5" ht="18.75" customHeight="1">
      <x:c r="A5" s="102" t="str">
        <x:v>Source: sales_batch_a.csv and sales_batch_b.csv. Both files are included in inputs/.</x:v>
      </x:c>
      <x:c r="B5" s="43"/>
      <x:c r="C5" s="43"/>
      <x:c r="D5" s="43"/>
      <x:c r="E5" s="43"/>
      <x:c r="F5" s="43"/>
      <x:c r="G5" s="43"/>
      <x:c r="H5" s="43"/>
      <x:c r="I5" s="43"/>
      <x:c r="J5" s="2"/>
      <x:c r="K5" s="2"/>
      <x:c r="L5" s="2"/>
      <x:c r="M5" s="2"/>
      <x:c r="N5" s="2"/>
    </x:row>
    <x:row r="6" ht="18.75" customHeight="1">
      <x:c r="A6" s="43"/>
      <x:c r="B6" s="43"/>
      <x:c r="C6" s="43"/>
      <x:c r="D6" s="43"/>
      <x:c r="E6" s="43"/>
      <x:c r="F6" s="43"/>
      <x:c r="G6" s="43"/>
      <x:c r="H6" s="43"/>
      <x:c r="I6" s="43"/>
      <x:c r="J6" s="2"/>
      <x:c r="K6" s="2"/>
      <x:c r="L6" s="2"/>
      <x:c r="M6" s="2"/>
      <x:c r="N6" s="2"/>
    </x:row>
    <x:row r="7" ht="25.5" customHeight="1">
      <x:c r="A7" s="106" t="str">
        <x:v>Transaction ID</x:v>
      </x:c>
      <x:c r="B7" s="107" t="str">
        <x:v>Sale Date</x:v>
      </x:c>
      <x:c r="C7" s="107" t="str">
        <x:v>SKU</x:v>
      </x:c>
      <x:c r="D7" s="107" t="str">
        <x:v>Description</x:v>
      </x:c>
      <x:c r="E7" s="107" t="str">
        <x:v>Revenue</x:v>
      </x:c>
      <x:c r="F7" s="107" t="str">
        <x:v>Currency</x:v>
      </x:c>
      <x:c r="G7" s="107" t="str">
        <x:v>Source file</x:v>
      </x:c>
      <x:c r="H7" s="107" t="str">
        <x:v>CSV row</x:v>
      </x:c>
      <x:c r="I7" s="108" t="str">
        <x:v>Row validation</x:v>
      </x:c>
      <x:c r="J7" s="2"/>
      <x:c r="K7" s="2"/>
      <x:c r="L7" s="2"/>
      <x:c r="M7" s="2"/>
      <x:c r="N7" s="2"/>
    </x:row>
    <x:row r="8" ht="20.25" customHeight="1">
      <x:c r="A8" s="82" t="str">
        <x:v>TX-001</x:v>
      </x:c>
      <x:c r="B8" s="83" t="d">
        <x:v>2026-01-01T00:00:00.000Z</x:v>
      </x:c>
      <x:c r="C8" s="96" t="str">
        <x:v>0001</x:v>
      </x:c>
      <x:c r="D8" s="82" t="str">
        <x:v>Desk notebook</x:v>
      </x:c>
      <x:c r="E8" s="95" t="n">
        <x:v>59.7</x:v>
      </x:c>
      <x:c r="F8" s="87" t="str">
        <x:v>EUR</x:v>
      </x:c>
      <x:c r="G8" s="98" t="str">
        <x:v>sales_batch_a.csv</x:v>
      </x:c>
      <x:c r="H8" s="99" t="n">
        <x:v>2</x:v>
      </x:c>
      <x:c r="I8" s="87" t="str">
        <x:f>IF(COUNTA(A8:F8)&lt;&gt;6,"MISSING VALUE",IF(NOT(ISNUMBER(B8)),"INVALID DATE",IF(NOT(ISTEXT(C8)),"INVALID SKU",IF(NOT(ISNUMBER(E8)),"INVALID REVENUE",IF(AND(F8&lt;&gt;"EUR",F8&lt;&gt;"USD"),"INVALID CURRENCY",IF(COUNTIFS($A$8:$A$37,A8)&lt;&gt;1,"DUPLICATE ID",IF(COUNTIFS($C$8:$C$37,C8,$F$8:$F$37,F8,$D$8:$D$37,"&lt;&gt;"&amp;D8)&gt;0,"DESCRIPTION CONFLICT","OK")))))))</x:f>
        <x:v>OK</x:v>
      </x:c>
      <x:c r="J8" s="2"/>
      <x:c r="K8" s="2"/>
      <x:c r="L8" s="2"/>
      <x:c r="M8" s="2"/>
      <x:c r="N8" s="2"/>
    </x:row>
    <x:row r="9" ht="20.25" customHeight="1">
      <x:c r="A9" s="88" t="str">
        <x:v>TX-003</x:v>
      </x:c>
      <x:c r="B9" s="89" t="d">
        <x:v>2026-01-03T00:00:00.000Z</x:v>
      </x:c>
      <x:c r="C9" s="97" t="str">
        <x:v>0001</x:v>
      </x:c>
      <x:c r="D9" s="88" t="str">
        <x:v>Desk notebook</x:v>
      </x:c>
      <x:c r="E9" s="95" t="n">
        <x:v>-19.9</x:v>
      </x:c>
      <x:c r="F9" s="93" t="str">
        <x:v>EUR</x:v>
      </x:c>
      <x:c r="G9" s="100" t="str">
        <x:v>sales_batch_a.csv</x:v>
      </x:c>
      <x:c r="H9" s="101" t="n">
        <x:v>3</x:v>
      </x:c>
      <x:c r="I9" s="93" t="str">
        <x:f>IF(COUNTA(A9:F9)&lt;&gt;6,"MISSING VALUE",IF(NOT(ISNUMBER(B9)),"INVALID DATE",IF(NOT(ISTEXT(C9)),"INVALID SKU",IF(NOT(ISNUMBER(E9)),"INVALID REVENUE",IF(AND(F9&lt;&gt;"EUR",F9&lt;&gt;"USD"),"INVALID CURRENCY",IF(COUNTIFS($A$8:$A$37,A9)&lt;&gt;1,"DUPLICATE ID",IF(COUNTIFS($C$8:$C$37,C9,$F$8:$F$37,F9,$D$8:$D$37,"&lt;&gt;"&amp;D9)&gt;0,"DESCRIPTION CONFLICT","OK")))))))</x:f>
        <x:v>OK</x:v>
      </x:c>
      <x:c r="J9" s="2"/>
      <x:c r="K9" s="2"/>
      <x:c r="L9" s="2"/>
      <x:c r="M9" s="2"/>
      <x:c r="N9" s="2"/>
    </x:row>
    <x:row r="10" ht="20.25" customHeight="1">
      <x:c r="A10" s="82" t="str">
        <x:v>TX-005</x:v>
      </x:c>
      <x:c r="B10" s="83" t="d">
        <x:v>2026-01-05T00:00:00.000Z</x:v>
      </x:c>
      <x:c r="C10" s="96" t="str">
        <x:v>0002</x:v>
      </x:c>
      <x:c r="D10" s="82" t="str">
        <x:v>Travel mug</x:v>
      </x:c>
      <x:c r="E10" s="95" t="n">
        <x:v>89.7</x:v>
      </x:c>
      <x:c r="F10" s="87" t="str">
        <x:v>EUR</x:v>
      </x:c>
      <x:c r="G10" s="98" t="str">
        <x:v>sales_batch_a.csv</x:v>
      </x:c>
      <x:c r="H10" s="99" t="n">
        <x:v>4</x:v>
      </x:c>
      <x:c r="I10" s="87" t="str">
        <x:f>IF(COUNTA(A10:F10)&lt;&gt;6,"MISSING VALUE",IF(NOT(ISNUMBER(B10)),"INVALID DATE",IF(NOT(ISTEXT(C10)),"INVALID SKU",IF(NOT(ISNUMBER(E10)),"INVALID REVENUE",IF(AND(F10&lt;&gt;"EUR",F10&lt;&gt;"USD"),"INVALID CURRENCY",IF(COUNTIFS($A$8:$A$37,A10)&lt;&gt;1,"DUPLICATE ID",IF(COUNTIFS($C$8:$C$37,C10,$F$8:$F$37,F10,$D$8:$D$37,"&lt;&gt;"&amp;D10)&gt;0,"DESCRIPTION CONFLICT","OK")))))))</x:f>
        <x:v>OK</x:v>
      </x:c>
      <x:c r="J10" s="2"/>
      <x:c r="K10" s="2"/>
      <x:c r="L10" s="2"/>
      <x:c r="M10" s="2"/>
      <x:c r="N10" s="2"/>
    </x:row>
    <x:row r="11" ht="20.25" customHeight="1">
      <x:c r="A11" s="88" t="str">
        <x:v>TX-007</x:v>
      </x:c>
      <x:c r="B11" s="89" t="d">
        <x:v>2026-01-07T00:00:00.000Z</x:v>
      </x:c>
      <x:c r="C11" s="97" t="str">
        <x:v>0002</x:v>
      </x:c>
      <x:c r="D11" s="88" t="str">
        <x:v>Travel mug</x:v>
      </x:c>
      <x:c r="E11" s="95" t="n">
        <x:v>119.6</x:v>
      </x:c>
      <x:c r="F11" s="93" t="str">
        <x:v>EUR</x:v>
      </x:c>
      <x:c r="G11" s="100" t="str">
        <x:v>sales_batch_a.csv</x:v>
      </x:c>
      <x:c r="H11" s="101" t="n">
        <x:v>5</x:v>
      </x:c>
      <x:c r="I11" s="93" t="str">
        <x:f>IF(COUNTA(A11:F11)&lt;&gt;6,"MISSING VALUE",IF(NOT(ISNUMBER(B11)),"INVALID DATE",IF(NOT(ISTEXT(C11)),"INVALID SKU",IF(NOT(ISNUMBER(E11)),"INVALID REVENUE",IF(AND(F11&lt;&gt;"EUR",F11&lt;&gt;"USD"),"INVALID CURRENCY",IF(COUNTIFS($A$8:$A$37,A11)&lt;&gt;1,"DUPLICATE ID",IF(COUNTIFS($C$8:$C$37,C11,$F$8:$F$37,F11,$D$8:$D$37,"&lt;&gt;"&amp;D11)&gt;0,"DESCRIPTION CONFLICT","OK")))))))</x:f>
        <x:v>OK</x:v>
      </x:c>
      <x:c r="J11" s="2"/>
      <x:c r="K11" s="2"/>
      <x:c r="L11" s="2"/>
      <x:c r="M11" s="2"/>
      <x:c r="N11" s="2"/>
    </x:row>
    <x:row r="12" ht="20.25" customHeight="1">
      <x:c r="A12" s="82" t="str">
        <x:v>TX-009</x:v>
      </x:c>
      <x:c r="B12" s="83" t="d">
        <x:v>2026-01-09T00:00:00.000Z</x:v>
      </x:c>
      <x:c r="C12" s="96" t="str">
        <x:v>0003</x:v>
      </x:c>
      <x:c r="D12" s="82" t="str">
        <x:v>Cable organizer</x:v>
      </x:c>
      <x:c r="E12" s="95" t="n">
        <x:v>24</x:v>
      </x:c>
      <x:c r="F12" s="87" t="str">
        <x:v>EUR</x:v>
      </x:c>
      <x:c r="G12" s="98" t="str">
        <x:v>sales_batch_a.csv</x:v>
      </x:c>
      <x:c r="H12" s="99" t="n">
        <x:v>6</x:v>
      </x:c>
      <x:c r="I12" s="87" t="str">
        <x:f>IF(COUNTA(A12:F12)&lt;&gt;6,"MISSING VALUE",IF(NOT(ISNUMBER(B12)),"INVALID DATE",IF(NOT(ISTEXT(C12)),"INVALID SKU",IF(NOT(ISNUMBER(E12)),"INVALID REVENUE",IF(AND(F12&lt;&gt;"EUR",F12&lt;&gt;"USD"),"INVALID CURRENCY",IF(COUNTIFS($A$8:$A$37,A12)&lt;&gt;1,"DUPLICATE ID",IF(COUNTIFS($C$8:$C$37,C12,$F$8:$F$37,F12,$D$8:$D$37,"&lt;&gt;"&amp;D12)&gt;0,"DESCRIPTION CONFLICT","OK")))))))</x:f>
        <x:v>OK</x:v>
      </x:c>
      <x:c r="J12" s="2"/>
      <x:c r="K12" s="2"/>
      <x:c r="L12" s="2"/>
      <x:c r="M12" s="2"/>
      <x:c r="N12" s="2"/>
    </x:row>
    <x:row r="13" ht="20.25" customHeight="1">
      <x:c r="A13" s="88" t="str">
        <x:v>TX-011</x:v>
      </x:c>
      <x:c r="B13" s="89" t="d">
        <x:v>2026-01-11T00:00:00.000Z</x:v>
      </x:c>
      <x:c r="C13" s="97" t="str">
        <x:v>0003</x:v>
      </x:c>
      <x:c r="D13" s="88" t="str">
        <x:v>Cable organizer</x:v>
      </x:c>
      <x:c r="E13" s="95" t="n">
        <x:v>48</x:v>
      </x:c>
      <x:c r="F13" s="93" t="str">
        <x:v>EUR</x:v>
      </x:c>
      <x:c r="G13" s="100" t="str">
        <x:v>sales_batch_a.csv</x:v>
      </x:c>
      <x:c r="H13" s="101" t="n">
        <x:v>7</x:v>
      </x:c>
      <x:c r="I13" s="93" t="str">
        <x:f>IF(COUNTA(A13:F13)&lt;&gt;6,"MISSING VALUE",IF(NOT(ISNUMBER(B13)),"INVALID DATE",IF(NOT(ISTEXT(C13)),"INVALID SKU",IF(NOT(ISNUMBER(E13)),"INVALID REVENUE",IF(AND(F13&lt;&gt;"EUR",F13&lt;&gt;"USD"),"INVALID CURRENCY",IF(COUNTIFS($A$8:$A$37,A13)&lt;&gt;1,"DUPLICATE ID",IF(COUNTIFS($C$8:$C$37,C13,$F$8:$F$37,F13,$D$8:$D$37,"&lt;&gt;"&amp;D13)&gt;0,"DESCRIPTION CONFLICT","OK")))))))</x:f>
        <x:v>OK</x:v>
      </x:c>
      <x:c r="J13" s="2"/>
      <x:c r="K13" s="2"/>
      <x:c r="L13" s="2"/>
      <x:c r="M13" s="2"/>
      <x:c r="N13" s="2"/>
    </x:row>
    <x:row r="14" ht="20.25" customHeight="1">
      <x:c r="A14" s="82" t="str">
        <x:v>TX-013</x:v>
      </x:c>
      <x:c r="B14" s="83" t="d">
        <x:v>2026-01-13T00:00:00.000Z</x:v>
      </x:c>
      <x:c r="C14" s="96" t="str">
        <x:v>0004</x:v>
      </x:c>
      <x:c r="D14" s="82" t="str">
        <x:v>Laptop sleeve</x:v>
      </x:c>
      <x:c r="E14" s="95" t="n">
        <x:v>119.7</x:v>
      </x:c>
      <x:c r="F14" s="87" t="str">
        <x:v>EUR</x:v>
      </x:c>
      <x:c r="G14" s="98" t="str">
        <x:v>sales_batch_a.csv</x:v>
      </x:c>
      <x:c r="H14" s="99" t="n">
        <x:v>8</x:v>
      </x:c>
      <x:c r="I14" s="87" t="str">
        <x:f>IF(COUNTA(A14:F14)&lt;&gt;6,"MISSING VALUE",IF(NOT(ISNUMBER(B14)),"INVALID DATE",IF(NOT(ISTEXT(C14)),"INVALID SKU",IF(NOT(ISNUMBER(E14)),"INVALID REVENUE",IF(AND(F14&lt;&gt;"EUR",F14&lt;&gt;"USD"),"INVALID CURRENCY",IF(COUNTIFS($A$8:$A$37,A14)&lt;&gt;1,"DUPLICATE ID",IF(COUNTIFS($C$8:$C$37,C14,$F$8:$F$37,F14,$D$8:$D$37,"&lt;&gt;"&amp;D14)&gt;0,"DESCRIPTION CONFLICT","OK")))))))</x:f>
        <x:v>OK</x:v>
      </x:c>
      <x:c r="J14" s="2"/>
      <x:c r="K14" s="2"/>
      <x:c r="L14" s="2"/>
      <x:c r="M14" s="2"/>
      <x:c r="N14" s="2"/>
    </x:row>
    <x:row r="15" ht="20.25" customHeight="1">
      <x:c r="A15" s="88" t="str">
        <x:v>TX-015</x:v>
      </x:c>
      <x:c r="B15" s="89" t="d">
        <x:v>2026-01-15T00:00:00.000Z</x:v>
      </x:c>
      <x:c r="C15" s="97" t="str">
        <x:v>0005</x:v>
      </x:c>
      <x:c r="D15" s="88" t="str">
        <x:v>Desk lamp</x:v>
      </x:c>
      <x:c r="E15" s="95" t="n">
        <x:v>149.7</x:v>
      </x:c>
      <x:c r="F15" s="93" t="str">
        <x:v>EUR</x:v>
      </x:c>
      <x:c r="G15" s="100" t="str">
        <x:v>sales_batch_a.csv</x:v>
      </x:c>
      <x:c r="H15" s="101" t="n">
        <x:v>9</x:v>
      </x:c>
      <x:c r="I15" s="93" t="str">
        <x:f>IF(COUNTA(A15:F15)&lt;&gt;6,"MISSING VALUE",IF(NOT(ISNUMBER(B15)),"INVALID DATE",IF(NOT(ISTEXT(C15)),"INVALID SKU",IF(NOT(ISNUMBER(E15)),"INVALID REVENUE",IF(AND(F15&lt;&gt;"EUR",F15&lt;&gt;"USD"),"INVALID CURRENCY",IF(COUNTIFS($A$8:$A$37,A15)&lt;&gt;1,"DUPLICATE ID",IF(COUNTIFS($C$8:$C$37,C15,$F$8:$F$37,F15,$D$8:$D$37,"&lt;&gt;"&amp;D15)&gt;0,"DESCRIPTION CONFLICT","OK")))))))</x:f>
        <x:v>OK</x:v>
      </x:c>
      <x:c r="J15" s="2"/>
      <x:c r="K15" s="2"/>
      <x:c r="L15" s="2"/>
      <x:c r="M15" s="2"/>
      <x:c r="N15" s="2"/>
    </x:row>
    <x:row r="16" ht="20.25" customHeight="1">
      <x:c r="A16" s="82" t="str">
        <x:v>TX-017</x:v>
      </x:c>
      <x:c r="B16" s="83" t="d">
        <x:v>2026-01-17T00:00:00.000Z</x:v>
      </x:c>
      <x:c r="C16" s="96" t="str">
        <x:v>0005</x:v>
      </x:c>
      <x:c r="D16" s="82" t="str">
        <x:v>Desk lamp</x:v>
      </x:c>
      <x:c r="E16" s="95" t="n">
        <x:v>-49.9</x:v>
      </x:c>
      <x:c r="F16" s="87" t="str">
        <x:v>EUR</x:v>
      </x:c>
      <x:c r="G16" s="98" t="str">
        <x:v>sales_batch_a.csv</x:v>
      </x:c>
      <x:c r="H16" s="99" t="n">
        <x:v>10</x:v>
      </x:c>
      <x:c r="I16" s="87" t="str">
        <x:f>IF(COUNTA(A16:F16)&lt;&gt;6,"MISSING VALUE",IF(NOT(ISNUMBER(B16)),"INVALID DATE",IF(NOT(ISTEXT(C16)),"INVALID SKU",IF(NOT(ISNUMBER(E16)),"INVALID REVENUE",IF(AND(F16&lt;&gt;"EUR",F16&lt;&gt;"USD"),"INVALID CURRENCY",IF(COUNTIFS($A$8:$A$37,A16)&lt;&gt;1,"DUPLICATE ID",IF(COUNTIFS($C$8:$C$37,C16,$F$8:$F$37,F16,$D$8:$D$37,"&lt;&gt;"&amp;D16)&gt;0,"DESCRIPTION CONFLICT","OK")))))))</x:f>
        <x:v>OK</x:v>
      </x:c>
      <x:c r="J16" s="2"/>
      <x:c r="K16" s="2"/>
      <x:c r="L16" s="2"/>
      <x:c r="M16" s="2"/>
      <x:c r="N16" s="2"/>
    </x:row>
    <x:row r="17" ht="20.25" customHeight="1">
      <x:c r="A17" s="88" t="str">
        <x:v>TX-019</x:v>
      </x:c>
      <x:c r="B17" s="89" t="d">
        <x:v>2026-01-19T00:00:00.000Z</x:v>
      </x:c>
      <x:c r="C17" s="97" t="str">
        <x:v>0006</x:v>
      </x:c>
      <x:c r="D17" s="88" t="str">
        <x:v>Phone stand</x:v>
      </x:c>
      <x:c r="E17" s="95" t="n">
        <x:v>75</x:v>
      </x:c>
      <x:c r="F17" s="93" t="str">
        <x:v>EUR</x:v>
      </x:c>
      <x:c r="G17" s="100" t="str">
        <x:v>sales_batch_a.csv</x:v>
      </x:c>
      <x:c r="H17" s="101" t="n">
        <x:v>11</x:v>
      </x:c>
      <x:c r="I17" s="93" t="str">
        <x:f>IF(COUNTA(A17:F17)&lt;&gt;6,"MISSING VALUE",IF(NOT(ISNUMBER(B17)),"INVALID DATE",IF(NOT(ISTEXT(C17)),"INVALID SKU",IF(NOT(ISNUMBER(E17)),"INVALID REVENUE",IF(AND(F17&lt;&gt;"EUR",F17&lt;&gt;"USD"),"INVALID CURRENCY",IF(COUNTIFS($A$8:$A$37,A17)&lt;&gt;1,"DUPLICATE ID",IF(COUNTIFS($C$8:$C$37,C17,$F$8:$F$37,F17,$D$8:$D$37,"&lt;&gt;"&amp;D17)&gt;0,"DESCRIPTION CONFLICT","OK")))))))</x:f>
        <x:v>OK</x:v>
      </x:c>
      <x:c r="J17" s="2"/>
      <x:c r="K17" s="2"/>
      <x:c r="L17" s="2"/>
      <x:c r="M17" s="2"/>
      <x:c r="N17" s="2"/>
    </x:row>
    <x:row r="18" ht="20.25" customHeight="1">
      <x:c r="A18" s="82" t="str">
        <x:v>TX-021</x:v>
      </x:c>
      <x:c r="B18" s="83" t="d">
        <x:v>2026-01-21T00:00:00.000Z</x:v>
      </x:c>
      <x:c r="C18" s="96" t="str">
        <x:v>0006</x:v>
      </x:c>
      <x:c r="D18" s="82" t="str">
        <x:v>Phone stand</x:v>
      </x:c>
      <x:c r="E18" s="95" t="n">
        <x:v>15</x:v>
      </x:c>
      <x:c r="F18" s="87" t="str">
        <x:v>EUR</x:v>
      </x:c>
      <x:c r="G18" s="98" t="str">
        <x:v>sales_batch_a.csv</x:v>
      </x:c>
      <x:c r="H18" s="99" t="n">
        <x:v>12</x:v>
      </x:c>
      <x:c r="I18" s="87" t="str">
        <x:f>IF(COUNTA(A18:F18)&lt;&gt;6,"MISSING VALUE",IF(NOT(ISNUMBER(B18)),"INVALID DATE",IF(NOT(ISTEXT(C18)),"INVALID SKU",IF(NOT(ISNUMBER(E18)),"INVALID REVENUE",IF(AND(F18&lt;&gt;"EUR",F18&lt;&gt;"USD"),"INVALID CURRENCY",IF(COUNTIFS($A$8:$A$37,A18)&lt;&gt;1,"DUPLICATE ID",IF(COUNTIFS($C$8:$C$37,C18,$F$8:$F$37,F18,$D$8:$D$37,"&lt;&gt;"&amp;D18)&gt;0,"DESCRIPTION CONFLICT","OK")))))))</x:f>
        <x:v>OK</x:v>
      </x:c>
      <x:c r="J18" s="2"/>
      <x:c r="K18" s="2"/>
      <x:c r="L18" s="2"/>
      <x:c r="M18" s="2"/>
      <x:c r="N18" s="2"/>
    </x:row>
    <x:row r="19" ht="20.25" customHeight="1">
      <x:c r="A19" s="88" t="str">
        <x:v>TX-023</x:v>
      </x:c>
      <x:c r="B19" s="89" t="d">
        <x:v>2026-01-23T00:00:00.000Z</x:v>
      </x:c>
      <x:c r="C19" s="97" t="str">
        <x:v>0001</x:v>
      </x:c>
      <x:c r="D19" s="88" t="str">
        <x:v>Desk notebook</x:v>
      </x:c>
      <x:c r="E19" s="95" t="n">
        <x:v>36</x:v>
      </x:c>
      <x:c r="F19" s="93" t="str">
        <x:v>USD</x:v>
      </x:c>
      <x:c r="G19" s="100" t="str">
        <x:v>sales_batch_a.csv</x:v>
      </x:c>
      <x:c r="H19" s="101" t="n">
        <x:v>13</x:v>
      </x:c>
      <x:c r="I19" s="93" t="str">
        <x:f>IF(COUNTA(A19:F19)&lt;&gt;6,"MISSING VALUE",IF(NOT(ISNUMBER(B19)),"INVALID DATE",IF(NOT(ISTEXT(C19)),"INVALID SKU",IF(NOT(ISNUMBER(E19)),"INVALID REVENUE",IF(AND(F19&lt;&gt;"EUR",F19&lt;&gt;"USD"),"INVALID CURRENCY",IF(COUNTIFS($A$8:$A$37,A19)&lt;&gt;1,"DUPLICATE ID",IF(COUNTIFS($C$8:$C$37,C19,$F$8:$F$37,F19,$D$8:$D$37,"&lt;&gt;"&amp;D19)&gt;0,"DESCRIPTION CONFLICT","OK")))))))</x:f>
        <x:v>OK</x:v>
      </x:c>
      <x:c r="J19" s="2"/>
      <x:c r="K19" s="2"/>
      <x:c r="L19" s="2"/>
      <x:c r="M19" s="2"/>
      <x:c r="N19" s="2"/>
    </x:row>
    <x:row r="20" ht="20.25" customHeight="1">
      <x:c r="A20" s="82" t="str">
        <x:v>TX-025</x:v>
      </x:c>
      <x:c r="B20" s="83" t="d">
        <x:v>2026-01-25T00:00:00.000Z</x:v>
      </x:c>
      <x:c r="C20" s="96" t="str">
        <x:v>0007</x:v>
      </x:c>
      <x:c r="D20" s="82" t="str">
        <x:v>Canvas tote</x:v>
      </x:c>
      <x:c r="E20" s="95" t="n">
        <x:v>64</x:v>
      </x:c>
      <x:c r="F20" s="87" t="str">
        <x:v>USD</x:v>
      </x:c>
      <x:c r="G20" s="98" t="str">
        <x:v>sales_batch_a.csv</x:v>
      </x:c>
      <x:c r="H20" s="99" t="n">
        <x:v>14</x:v>
      </x:c>
      <x:c r="I20" s="87" t="str">
        <x:f>IF(COUNTA(A20:F20)&lt;&gt;6,"MISSING VALUE",IF(NOT(ISNUMBER(B20)),"INVALID DATE",IF(NOT(ISTEXT(C20)),"INVALID SKU",IF(NOT(ISNUMBER(E20)),"INVALID REVENUE",IF(AND(F20&lt;&gt;"EUR",F20&lt;&gt;"USD"),"INVALID CURRENCY",IF(COUNTIFS($A$8:$A$37,A20)&lt;&gt;1,"DUPLICATE ID",IF(COUNTIFS($C$8:$C$37,C20,$F$8:$F$37,F20,$D$8:$D$37,"&lt;&gt;"&amp;D20)&gt;0,"DESCRIPTION CONFLICT","OK")))))))</x:f>
        <x:v>OK</x:v>
      </x:c>
      <x:c r="J20" s="2"/>
      <x:c r="K20" s="2"/>
      <x:c r="L20" s="2"/>
      <x:c r="M20" s="2"/>
      <x:c r="N20" s="2"/>
    </x:row>
    <x:row r="21" ht="20.25" customHeight="1">
      <x:c r="A21" s="88" t="str">
        <x:v>TX-027</x:v>
      </x:c>
      <x:c r="B21" s="89" t="d">
        <x:v>2026-01-27T00:00:00.000Z</x:v>
      </x:c>
      <x:c r="C21" s="97" t="str">
        <x:v>0007</x:v>
      </x:c>
      <x:c r="D21" s="88" t="str">
        <x:v>Canvas tote</x:v>
      </x:c>
      <x:c r="E21" s="95" t="n">
        <x:v>32</x:v>
      </x:c>
      <x:c r="F21" s="93" t="str">
        <x:v>USD</x:v>
      </x:c>
      <x:c r="G21" s="100" t="str">
        <x:v>sales_batch_a.csv</x:v>
      </x:c>
      <x:c r="H21" s="101" t="n">
        <x:v>15</x:v>
      </x:c>
      <x:c r="I21" s="93" t="str">
        <x:f>IF(COUNTA(A21:F21)&lt;&gt;6,"MISSING VALUE",IF(NOT(ISNUMBER(B21)),"INVALID DATE",IF(NOT(ISTEXT(C21)),"INVALID SKU",IF(NOT(ISNUMBER(E21)),"INVALID REVENUE",IF(AND(F21&lt;&gt;"EUR",F21&lt;&gt;"USD"),"INVALID CURRENCY",IF(COUNTIFS($A$8:$A$37,A21)&lt;&gt;1,"DUPLICATE ID",IF(COUNTIFS($C$8:$C$37,C21,$F$8:$F$37,F21,$D$8:$D$37,"&lt;&gt;"&amp;D21)&gt;0,"DESCRIPTION CONFLICT","OK")))))))</x:f>
        <x:v>OK</x:v>
      </x:c>
      <x:c r="J21" s="2"/>
      <x:c r="K21" s="2"/>
      <x:c r="L21" s="2"/>
      <x:c r="M21" s="2"/>
      <x:c r="N21" s="2"/>
    </x:row>
    <x:row r="22" ht="20.25" customHeight="1">
      <x:c r="A22" s="82" t="str">
        <x:v>TX-029</x:v>
      </x:c>
      <x:c r="B22" s="83" t="d">
        <x:v>2026-01-29T00:00:00.000Z</x:v>
      </x:c>
      <x:c r="C22" s="96" t="str">
        <x:v>0008</x:v>
      </x:c>
      <x:c r="D22" s="82" t="str">
        <x:v>Pen set</x:v>
      </x:c>
      <x:c r="E22" s="95" t="n">
        <x:v>42</x:v>
      </x:c>
      <x:c r="F22" s="87" t="str">
        <x:v>USD</x:v>
      </x:c>
      <x:c r="G22" s="98" t="str">
        <x:v>sales_batch_a.csv</x:v>
      </x:c>
      <x:c r="H22" s="99" t="n">
        <x:v>16</x:v>
      </x:c>
      <x:c r="I22" s="87" t="str">
        <x:f>IF(COUNTA(A22:F22)&lt;&gt;6,"MISSING VALUE",IF(NOT(ISNUMBER(B22)),"INVALID DATE",IF(NOT(ISTEXT(C22)),"INVALID SKU",IF(NOT(ISNUMBER(E22)),"INVALID REVENUE",IF(AND(F22&lt;&gt;"EUR",F22&lt;&gt;"USD"),"INVALID CURRENCY",IF(COUNTIFS($A$8:$A$37,A22)&lt;&gt;1,"DUPLICATE ID",IF(COUNTIFS($C$8:$C$37,C22,$F$8:$F$37,F22,$D$8:$D$37,"&lt;&gt;"&amp;D22)&gt;0,"DESCRIPTION CONFLICT","OK")))))))</x:f>
        <x:v>OK</x:v>
      </x:c>
      <x:c r="J22" s="2"/>
      <x:c r="K22" s="2"/>
      <x:c r="L22" s="2"/>
      <x:c r="M22" s="2"/>
      <x:c r="N22" s="2"/>
    </x:row>
    <x:row r="23" ht="20.25" customHeight="1">
      <x:c r="A23" s="88" t="str">
        <x:v>TX-002</x:v>
      </x:c>
      <x:c r="B23" s="89" t="d">
        <x:v>2026-01-02T00:00:00.000Z</x:v>
      </x:c>
      <x:c r="C23" s="97" t="str">
        <x:v>0001</x:v>
      </x:c>
      <x:c r="D23" s="88" t="str">
        <x:v>Desk notebook</x:v>
      </x:c>
      <x:c r="E23" s="95" t="n">
        <x:v>39.8</x:v>
      </x:c>
      <x:c r="F23" s="93" t="str">
        <x:v>EUR</x:v>
      </x:c>
      <x:c r="G23" s="100" t="str">
        <x:v>sales_batch_b.csv</x:v>
      </x:c>
      <x:c r="H23" s="101" t="n">
        <x:v>2</x:v>
      </x:c>
      <x:c r="I23" s="93" t="str">
        <x:f>IF(COUNTA(A23:F23)&lt;&gt;6,"MISSING VALUE",IF(NOT(ISNUMBER(B23)),"INVALID DATE",IF(NOT(ISTEXT(C23)),"INVALID SKU",IF(NOT(ISNUMBER(E23)),"INVALID REVENUE",IF(AND(F23&lt;&gt;"EUR",F23&lt;&gt;"USD"),"INVALID CURRENCY",IF(COUNTIFS($A$8:$A$37,A23)&lt;&gt;1,"DUPLICATE ID",IF(COUNTIFS($C$8:$C$37,C23,$F$8:$F$37,F23,$D$8:$D$37,"&lt;&gt;"&amp;D23)&gt;0,"DESCRIPTION CONFLICT","OK")))))))</x:f>
        <x:v>OK</x:v>
      </x:c>
      <x:c r="J23" s="2"/>
      <x:c r="K23" s="2"/>
      <x:c r="L23" s="2"/>
      <x:c r="M23" s="2"/>
      <x:c r="N23" s="2"/>
    </x:row>
    <x:row r="24" ht="20.25" customHeight="1">
      <x:c r="A24" s="82" t="str">
        <x:v>TX-004</x:v>
      </x:c>
      <x:c r="B24" s="83" t="d">
        <x:v>2026-01-04T00:00:00.000Z</x:v>
      </x:c>
      <x:c r="C24" s="96" t="str">
        <x:v>0001</x:v>
      </x:c>
      <x:c r="D24" s="82" t="str">
        <x:v>Desk notebook</x:v>
      </x:c>
      <x:c r="E24" s="95" t="n">
        <x:v>99.5</x:v>
      </x:c>
      <x:c r="F24" s="87" t="str">
        <x:v>EUR</x:v>
      </x:c>
      <x:c r="G24" s="98" t="str">
        <x:v>sales_batch_b.csv</x:v>
      </x:c>
      <x:c r="H24" s="99" t="n">
        <x:v>3</x:v>
      </x:c>
      <x:c r="I24" s="87" t="str">
        <x:f>IF(COUNTA(A24:F24)&lt;&gt;6,"MISSING VALUE",IF(NOT(ISNUMBER(B24)),"INVALID DATE",IF(NOT(ISTEXT(C24)),"INVALID SKU",IF(NOT(ISNUMBER(E24)),"INVALID REVENUE",IF(AND(F24&lt;&gt;"EUR",F24&lt;&gt;"USD"),"INVALID CURRENCY",IF(COUNTIFS($A$8:$A$37,A24)&lt;&gt;1,"DUPLICATE ID",IF(COUNTIFS($C$8:$C$37,C24,$F$8:$F$37,F24,$D$8:$D$37,"&lt;&gt;"&amp;D24)&gt;0,"DESCRIPTION CONFLICT","OK")))))))</x:f>
        <x:v>OK</x:v>
      </x:c>
      <x:c r="J24" s="2"/>
      <x:c r="K24" s="2"/>
      <x:c r="L24" s="2"/>
      <x:c r="M24" s="2"/>
      <x:c r="N24" s="2"/>
    </x:row>
    <x:row r="25" ht="20.25" customHeight="1">
      <x:c r="A25" s="88" t="str">
        <x:v>TX-006</x:v>
      </x:c>
      <x:c r="B25" s="89" t="d">
        <x:v>2026-01-06T00:00:00.000Z</x:v>
      </x:c>
      <x:c r="C25" s="97" t="str">
        <x:v>0002</x:v>
      </x:c>
      <x:c r="D25" s="88" t="str">
        <x:v>Travel mug</x:v>
      </x:c>
      <x:c r="E25" s="95" t="n">
        <x:v>59.8</x:v>
      </x:c>
      <x:c r="F25" s="93" t="str">
        <x:v>EUR</x:v>
      </x:c>
      <x:c r="G25" s="100" t="str">
        <x:v>sales_batch_b.csv</x:v>
      </x:c>
      <x:c r="H25" s="101" t="n">
        <x:v>4</x:v>
      </x:c>
      <x:c r="I25" s="93" t="str">
        <x:f>IF(COUNTA(A25:F25)&lt;&gt;6,"MISSING VALUE",IF(NOT(ISNUMBER(B25)),"INVALID DATE",IF(NOT(ISTEXT(C25)),"INVALID SKU",IF(NOT(ISNUMBER(E25)),"INVALID REVENUE",IF(AND(F25&lt;&gt;"EUR",F25&lt;&gt;"USD"),"INVALID CURRENCY",IF(COUNTIFS($A$8:$A$37,A25)&lt;&gt;1,"DUPLICATE ID",IF(COUNTIFS($C$8:$C$37,C25,$F$8:$F$37,F25,$D$8:$D$37,"&lt;&gt;"&amp;D25)&gt;0,"DESCRIPTION CONFLICT","OK")))))))</x:f>
        <x:v>OK</x:v>
      </x:c>
      <x:c r="J25" s="2"/>
      <x:c r="K25" s="2"/>
      <x:c r="L25" s="2"/>
      <x:c r="M25" s="2"/>
      <x:c r="N25" s="2"/>
    </x:row>
    <x:row r="26" ht="20.25" customHeight="1">
      <x:c r="A26" s="82" t="str">
        <x:v>TX-008</x:v>
      </x:c>
      <x:c r="B26" s="83" t="d">
        <x:v>2026-01-08T00:00:00.000Z</x:v>
      </x:c>
      <x:c r="C26" s="96" t="str">
        <x:v>0002</x:v>
      </x:c>
      <x:c r="D26" s="82" t="str">
        <x:v>Travel mug</x:v>
      </x:c>
      <x:c r="E26" s="95" t="n">
        <x:v>-29.9</x:v>
      </x:c>
      <x:c r="F26" s="87" t="str">
        <x:v>EUR</x:v>
      </x:c>
      <x:c r="G26" s="98" t="str">
        <x:v>sales_batch_b.csv</x:v>
      </x:c>
      <x:c r="H26" s="99" t="n">
        <x:v>5</x:v>
      </x:c>
      <x:c r="I26" s="87" t="str">
        <x:f>IF(COUNTA(A26:F26)&lt;&gt;6,"MISSING VALUE",IF(NOT(ISNUMBER(B26)),"INVALID DATE",IF(NOT(ISTEXT(C26)),"INVALID SKU",IF(NOT(ISNUMBER(E26)),"INVALID REVENUE",IF(AND(F26&lt;&gt;"EUR",F26&lt;&gt;"USD"),"INVALID CURRENCY",IF(COUNTIFS($A$8:$A$37,A26)&lt;&gt;1,"DUPLICATE ID",IF(COUNTIFS($C$8:$C$37,C26,$F$8:$F$37,F26,$D$8:$D$37,"&lt;&gt;"&amp;D26)&gt;0,"DESCRIPTION CONFLICT","OK")))))))</x:f>
        <x:v>OK</x:v>
      </x:c>
      <x:c r="J26" s="2"/>
      <x:c r="K26" s="2"/>
      <x:c r="L26" s="2"/>
      <x:c r="M26" s="2"/>
      <x:c r="N26" s="2"/>
    </x:row>
    <x:row r="27" ht="20.25" customHeight="1">
      <x:c r="A27" s="88" t="str">
        <x:v>TX-010</x:v>
      </x:c>
      <x:c r="B27" s="89" t="d">
        <x:v>2026-01-10T00:00:00.000Z</x:v>
      </x:c>
      <x:c r="C27" s="97" t="str">
        <x:v>0003</x:v>
      </x:c>
      <x:c r="D27" s="88" t="str">
        <x:v>Cable organizer</x:v>
      </x:c>
      <x:c r="E27" s="95" t="n">
        <x:v>36</x:v>
      </x:c>
      <x:c r="F27" s="93" t="str">
        <x:v>EUR</x:v>
      </x:c>
      <x:c r="G27" s="100" t="str">
        <x:v>sales_batch_b.csv</x:v>
      </x:c>
      <x:c r="H27" s="101" t="n">
        <x:v>6</x:v>
      </x:c>
      <x:c r="I27" s="93" t="str">
        <x:f>IF(COUNTA(A27:F27)&lt;&gt;6,"MISSING VALUE",IF(NOT(ISNUMBER(B27)),"INVALID DATE",IF(NOT(ISTEXT(C27)),"INVALID SKU",IF(NOT(ISNUMBER(E27)),"INVALID REVENUE",IF(AND(F27&lt;&gt;"EUR",F27&lt;&gt;"USD"),"INVALID CURRENCY",IF(COUNTIFS($A$8:$A$37,A27)&lt;&gt;1,"DUPLICATE ID",IF(COUNTIFS($C$8:$C$37,C27,$F$8:$F$37,F27,$D$8:$D$37,"&lt;&gt;"&amp;D27)&gt;0,"DESCRIPTION CONFLICT","OK")))))))</x:f>
        <x:v>OK</x:v>
      </x:c>
      <x:c r="J27" s="2"/>
      <x:c r="K27" s="2"/>
      <x:c r="L27" s="2"/>
      <x:c r="M27" s="2"/>
      <x:c r="N27" s="2"/>
    </x:row>
    <x:row r="28" ht="20.25" customHeight="1">
      <x:c r="A28" s="82" t="str">
        <x:v>TX-012</x:v>
      </x:c>
      <x:c r="B28" s="83" t="d">
        <x:v>2026-01-12T00:00:00.000Z</x:v>
      </x:c>
      <x:c r="C28" s="96" t="str">
        <x:v>0004</x:v>
      </x:c>
      <x:c r="D28" s="82" t="str">
        <x:v>Laptop sleeve</x:v>
      </x:c>
      <x:c r="E28" s="95" t="n">
        <x:v>79.8</x:v>
      </x:c>
      <x:c r="F28" s="87" t="str">
        <x:v>EUR</x:v>
      </x:c>
      <x:c r="G28" s="98" t="str">
        <x:v>sales_batch_b.csv</x:v>
      </x:c>
      <x:c r="H28" s="99" t="n">
        <x:v>7</x:v>
      </x:c>
      <x:c r="I28" s="87" t="str">
        <x:f>IF(COUNTA(A28:F28)&lt;&gt;6,"MISSING VALUE",IF(NOT(ISNUMBER(B28)),"INVALID DATE",IF(NOT(ISTEXT(C28)),"INVALID SKU",IF(NOT(ISNUMBER(E28)),"INVALID REVENUE",IF(AND(F28&lt;&gt;"EUR",F28&lt;&gt;"USD"),"INVALID CURRENCY",IF(COUNTIFS($A$8:$A$37,A28)&lt;&gt;1,"DUPLICATE ID",IF(COUNTIFS($C$8:$C$37,C28,$F$8:$F$37,F28,$D$8:$D$37,"&lt;&gt;"&amp;D28)&gt;0,"DESCRIPTION CONFLICT","OK")))))))</x:f>
        <x:v>OK</x:v>
      </x:c>
      <x:c r="J28" s="2"/>
      <x:c r="K28" s="2"/>
      <x:c r="L28" s="2"/>
      <x:c r="M28" s="2"/>
      <x:c r="N28" s="2"/>
    </x:row>
    <x:row r="29" ht="20.25" customHeight="1">
      <x:c r="A29" s="88" t="str">
        <x:v>TX-014</x:v>
      </x:c>
      <x:c r="B29" s="89" t="d">
        <x:v>2026-01-14T00:00:00.000Z</x:v>
      </x:c>
      <x:c r="C29" s="97" t="str">
        <x:v>0004</x:v>
      </x:c>
      <x:c r="D29" s="88" t="str">
        <x:v>Laptop sleeve</x:v>
      </x:c>
      <x:c r="E29" s="95" t="n">
        <x:v>39.9</x:v>
      </x:c>
      <x:c r="F29" s="93" t="str">
        <x:v>EUR</x:v>
      </x:c>
      <x:c r="G29" s="100" t="str">
        <x:v>sales_batch_b.csv</x:v>
      </x:c>
      <x:c r="H29" s="101" t="n">
        <x:v>8</x:v>
      </x:c>
      <x:c r="I29" s="93" t="str">
        <x:f>IF(COUNTA(A29:F29)&lt;&gt;6,"MISSING VALUE",IF(NOT(ISNUMBER(B29)),"INVALID DATE",IF(NOT(ISTEXT(C29)),"INVALID SKU",IF(NOT(ISNUMBER(E29)),"INVALID REVENUE",IF(AND(F29&lt;&gt;"EUR",F29&lt;&gt;"USD"),"INVALID CURRENCY",IF(COUNTIFS($A$8:$A$37,A29)&lt;&gt;1,"DUPLICATE ID",IF(COUNTIFS($C$8:$C$37,C29,$F$8:$F$37,F29,$D$8:$D$37,"&lt;&gt;"&amp;D29)&gt;0,"DESCRIPTION CONFLICT","OK")))))))</x:f>
        <x:v>OK</x:v>
      </x:c>
      <x:c r="J29" s="2"/>
      <x:c r="K29" s="2"/>
      <x:c r="L29" s="2"/>
      <x:c r="M29" s="2"/>
      <x:c r="N29" s="2"/>
    </x:row>
    <x:row r="30" ht="20.25" customHeight="1">
      <x:c r="A30" s="82" t="str">
        <x:v>TX-016</x:v>
      </x:c>
      <x:c r="B30" s="83" t="d">
        <x:v>2026-01-16T00:00:00.000Z</x:v>
      </x:c>
      <x:c r="C30" s="96" t="str">
        <x:v>0005</x:v>
      </x:c>
      <x:c r="D30" s="82" t="str">
        <x:v>Desk lamp</x:v>
      </x:c>
      <x:c r="E30" s="95" t="n">
        <x:v>99.8</x:v>
      </x:c>
      <x:c r="F30" s="87" t="str">
        <x:v>EUR</x:v>
      </x:c>
      <x:c r="G30" s="98" t="str">
        <x:v>sales_batch_b.csv</x:v>
      </x:c>
      <x:c r="H30" s="99" t="n">
        <x:v>9</x:v>
      </x:c>
      <x:c r="I30" s="87" t="str">
        <x:f>IF(COUNTA(A30:F30)&lt;&gt;6,"MISSING VALUE",IF(NOT(ISNUMBER(B30)),"INVALID DATE",IF(NOT(ISTEXT(C30)),"INVALID SKU",IF(NOT(ISNUMBER(E30)),"INVALID REVENUE",IF(AND(F30&lt;&gt;"EUR",F30&lt;&gt;"USD"),"INVALID CURRENCY",IF(COUNTIFS($A$8:$A$37,A30)&lt;&gt;1,"DUPLICATE ID",IF(COUNTIFS($C$8:$C$37,C30,$F$8:$F$37,F30,$D$8:$D$37,"&lt;&gt;"&amp;D30)&gt;0,"DESCRIPTION CONFLICT","OK")))))))</x:f>
        <x:v>OK</x:v>
      </x:c>
      <x:c r="J30" s="2"/>
      <x:c r="K30" s="2"/>
      <x:c r="L30" s="2"/>
      <x:c r="M30" s="2"/>
      <x:c r="N30" s="2"/>
    </x:row>
    <x:row r="31" ht="20.25" customHeight="1">
      <x:c r="A31" s="88" t="str">
        <x:v>TX-018</x:v>
      </x:c>
      <x:c r="B31" s="89" t="d">
        <x:v>2026-01-18T00:00:00.000Z</x:v>
      </x:c>
      <x:c r="C31" s="97" t="str">
        <x:v>0006</x:v>
      </x:c>
      <x:c r="D31" s="88" t="str">
        <x:v>Phone stand</x:v>
      </x:c>
      <x:c r="E31" s="95" t="n">
        <x:v>45</x:v>
      </x:c>
      <x:c r="F31" s="93" t="str">
        <x:v>EUR</x:v>
      </x:c>
      <x:c r="G31" s="100" t="str">
        <x:v>sales_batch_b.csv</x:v>
      </x:c>
      <x:c r="H31" s="101" t="n">
        <x:v>10</x:v>
      </x:c>
      <x:c r="I31" s="93" t="str">
        <x:f>IF(COUNTA(A31:F31)&lt;&gt;6,"MISSING VALUE",IF(NOT(ISNUMBER(B31)),"INVALID DATE",IF(NOT(ISTEXT(C31)),"INVALID SKU",IF(NOT(ISNUMBER(E31)),"INVALID REVENUE",IF(AND(F31&lt;&gt;"EUR",F31&lt;&gt;"USD"),"INVALID CURRENCY",IF(COUNTIFS($A$8:$A$37,A31)&lt;&gt;1,"DUPLICATE ID",IF(COUNTIFS($C$8:$C$37,C31,$F$8:$F$37,F31,$D$8:$D$37,"&lt;&gt;"&amp;D31)&gt;0,"DESCRIPTION CONFLICT","OK")))))))</x:f>
        <x:v>OK</x:v>
      </x:c>
      <x:c r="J31" s="2"/>
      <x:c r="K31" s="2"/>
      <x:c r="L31" s="2"/>
      <x:c r="M31" s="2"/>
      <x:c r="N31" s="2"/>
    </x:row>
    <x:row r="32" ht="20.25" customHeight="1">
      <x:c r="A32" s="82" t="str">
        <x:v>TX-020</x:v>
      </x:c>
      <x:c r="B32" s="83" t="d">
        <x:v>2026-01-20T00:00:00.000Z</x:v>
      </x:c>
      <x:c r="C32" s="96" t="str">
        <x:v>0006</x:v>
      </x:c>
      <x:c r="D32" s="82" t="str">
        <x:v>Phone stand</x:v>
      </x:c>
      <x:c r="E32" s="95" t="n">
        <x:v>30</x:v>
      </x:c>
      <x:c r="F32" s="87" t="str">
        <x:v>EUR</x:v>
      </x:c>
      <x:c r="G32" s="98" t="str">
        <x:v>sales_batch_b.csv</x:v>
      </x:c>
      <x:c r="H32" s="99" t="n">
        <x:v>11</x:v>
      </x:c>
      <x:c r="I32" s="87" t="str">
        <x:f>IF(COUNTA(A32:F32)&lt;&gt;6,"MISSING VALUE",IF(NOT(ISNUMBER(B32)),"INVALID DATE",IF(NOT(ISTEXT(C32)),"INVALID SKU",IF(NOT(ISNUMBER(E32)),"INVALID REVENUE",IF(AND(F32&lt;&gt;"EUR",F32&lt;&gt;"USD"),"INVALID CURRENCY",IF(COUNTIFS($A$8:$A$37,A32)&lt;&gt;1,"DUPLICATE ID",IF(COUNTIFS($C$8:$C$37,C32,$F$8:$F$37,F32,$D$8:$D$37,"&lt;&gt;"&amp;D32)&gt;0,"DESCRIPTION CONFLICT","OK")))))))</x:f>
        <x:v>OK</x:v>
      </x:c>
      <x:c r="J32" s="2"/>
      <x:c r="K32" s="2"/>
      <x:c r="L32" s="2"/>
      <x:c r="M32" s="2"/>
      <x:c r="N32" s="2"/>
    </x:row>
    <x:row r="33" ht="20.25" customHeight="1">
      <x:c r="A33" s="88" t="str">
        <x:v>TX-022</x:v>
      </x:c>
      <x:c r="B33" s="89" t="d">
        <x:v>2026-01-22T00:00:00.000Z</x:v>
      </x:c>
      <x:c r="C33" s="97" t="str">
        <x:v>0001</x:v>
      </x:c>
      <x:c r="D33" s="88" t="str">
        <x:v>Desk notebook</x:v>
      </x:c>
      <x:c r="E33" s="95" t="n">
        <x:v>54</x:v>
      </x:c>
      <x:c r="F33" s="93" t="str">
        <x:v>USD</x:v>
      </x:c>
      <x:c r="G33" s="100" t="str">
        <x:v>sales_batch_b.csv</x:v>
      </x:c>
      <x:c r="H33" s="101" t="n">
        <x:v>12</x:v>
      </x:c>
      <x:c r="I33" s="93" t="str">
        <x:f>IF(COUNTA(A33:F33)&lt;&gt;6,"MISSING VALUE",IF(NOT(ISNUMBER(B33)),"INVALID DATE",IF(NOT(ISTEXT(C33)),"INVALID SKU",IF(NOT(ISNUMBER(E33)),"INVALID REVENUE",IF(AND(F33&lt;&gt;"EUR",F33&lt;&gt;"USD"),"INVALID CURRENCY",IF(COUNTIFS($A$8:$A$37,A33)&lt;&gt;1,"DUPLICATE ID",IF(COUNTIFS($C$8:$C$37,C33,$F$8:$F$37,F33,$D$8:$D$37,"&lt;&gt;"&amp;D33)&gt;0,"DESCRIPTION CONFLICT","OK")))))))</x:f>
        <x:v>OK</x:v>
      </x:c>
      <x:c r="J33" s="2"/>
      <x:c r="K33" s="2"/>
      <x:c r="L33" s="2"/>
      <x:c r="M33" s="2"/>
      <x:c r="N33" s="2"/>
    </x:row>
    <x:row r="34" ht="20.25" customHeight="1">
      <x:c r="A34" s="82" t="str">
        <x:v>TX-024</x:v>
      </x:c>
      <x:c r="B34" s="83" t="d">
        <x:v>2026-01-24T00:00:00.000Z</x:v>
      </x:c>
      <x:c r="C34" s="96" t="str">
        <x:v>0001</x:v>
      </x:c>
      <x:c r="D34" s="82" t="str">
        <x:v>Desk notebook</x:v>
      </x:c>
      <x:c r="E34" s="95" t="n">
        <x:v>-18</x:v>
      </x:c>
      <x:c r="F34" s="87" t="str">
        <x:v>USD</x:v>
      </x:c>
      <x:c r="G34" s="98" t="str">
        <x:v>sales_batch_b.csv</x:v>
      </x:c>
      <x:c r="H34" s="99" t="n">
        <x:v>13</x:v>
      </x:c>
      <x:c r="I34" s="87" t="str">
        <x:f>IF(COUNTA(A34:F34)&lt;&gt;6,"MISSING VALUE",IF(NOT(ISNUMBER(B34)),"INVALID DATE",IF(NOT(ISTEXT(C34)),"INVALID SKU",IF(NOT(ISNUMBER(E34)),"INVALID REVENUE",IF(AND(F34&lt;&gt;"EUR",F34&lt;&gt;"USD"),"INVALID CURRENCY",IF(COUNTIFS($A$8:$A$37,A34)&lt;&gt;1,"DUPLICATE ID",IF(COUNTIFS($C$8:$C$37,C34,$F$8:$F$37,F34,$D$8:$D$37,"&lt;&gt;"&amp;D34)&gt;0,"DESCRIPTION CONFLICT","OK")))))))</x:f>
        <x:v>OK</x:v>
      </x:c>
      <x:c r="J34" s="2"/>
      <x:c r="K34" s="2"/>
      <x:c r="L34" s="2"/>
      <x:c r="M34" s="2"/>
      <x:c r="N34" s="2"/>
    </x:row>
    <x:row r="35" ht="20.25" customHeight="1">
      <x:c r="A35" s="88" t="str">
        <x:v>TX-026</x:v>
      </x:c>
      <x:c r="B35" s="89" t="d">
        <x:v>2026-01-26T00:00:00.000Z</x:v>
      </x:c>
      <x:c r="C35" s="97" t="str">
        <x:v>0007</x:v>
      </x:c>
      <x:c r="D35" s="88" t="str">
        <x:v>Canvas tote</x:v>
      </x:c>
      <x:c r="E35" s="95" t="n">
        <x:v>96</x:v>
      </x:c>
      <x:c r="F35" s="93" t="str">
        <x:v>USD</x:v>
      </x:c>
      <x:c r="G35" s="100" t="str">
        <x:v>sales_batch_b.csv</x:v>
      </x:c>
      <x:c r="H35" s="101" t="n">
        <x:v>14</x:v>
      </x:c>
      <x:c r="I35" s="93" t="str">
        <x:f>IF(COUNTA(A35:F35)&lt;&gt;6,"MISSING VALUE",IF(NOT(ISNUMBER(B35)),"INVALID DATE",IF(NOT(ISTEXT(C35)),"INVALID SKU",IF(NOT(ISNUMBER(E35)),"INVALID REVENUE",IF(AND(F35&lt;&gt;"EUR",F35&lt;&gt;"USD"),"INVALID CURRENCY",IF(COUNTIFS($A$8:$A$37,A35)&lt;&gt;1,"DUPLICATE ID",IF(COUNTIFS($C$8:$C$37,C35,$F$8:$F$37,F35,$D$8:$D$37,"&lt;&gt;"&amp;D35)&gt;0,"DESCRIPTION CONFLICT","OK")))))))</x:f>
        <x:v>OK</x:v>
      </x:c>
      <x:c r="J35" s="2"/>
      <x:c r="K35" s="2"/>
      <x:c r="L35" s="2"/>
      <x:c r="M35" s="2"/>
      <x:c r="N35" s="2"/>
    </x:row>
    <x:row r="36" ht="20.25" customHeight="1">
      <x:c r="A36" s="82" t="str">
        <x:v>TX-028</x:v>
      </x:c>
      <x:c r="B36" s="83" t="d">
        <x:v>2026-01-28T00:00:00.000Z</x:v>
      </x:c>
      <x:c r="C36" s="96" t="str">
        <x:v>0008</x:v>
      </x:c>
      <x:c r="D36" s="82" t="str">
        <x:v>Pen set</x:v>
      </x:c>
      <x:c r="E36" s="95" t="n">
        <x:v>21</x:v>
      </x:c>
      <x:c r="F36" s="87" t="str">
        <x:v>USD</x:v>
      </x:c>
      <x:c r="G36" s="98" t="str">
        <x:v>sales_batch_b.csv</x:v>
      </x:c>
      <x:c r="H36" s="99" t="n">
        <x:v>15</x:v>
      </x:c>
      <x:c r="I36" s="87" t="str">
        <x:f>IF(COUNTA(A36:F36)&lt;&gt;6,"MISSING VALUE",IF(NOT(ISNUMBER(B36)),"INVALID DATE",IF(NOT(ISTEXT(C36)),"INVALID SKU",IF(NOT(ISNUMBER(E36)),"INVALID REVENUE",IF(AND(F36&lt;&gt;"EUR",F36&lt;&gt;"USD"),"INVALID CURRENCY",IF(COUNTIFS($A$8:$A$37,A36)&lt;&gt;1,"DUPLICATE ID",IF(COUNTIFS($C$8:$C$37,C36,$F$8:$F$37,F36,$D$8:$D$37,"&lt;&gt;"&amp;D36)&gt;0,"DESCRIPTION CONFLICT","OK")))))))</x:f>
        <x:v>OK</x:v>
      </x:c>
      <x:c r="J36" s="2"/>
      <x:c r="K36" s="2"/>
      <x:c r="L36" s="2"/>
      <x:c r="M36" s="2"/>
      <x:c r="N36" s="2"/>
    </x:row>
    <x:row r="37" ht="20.25" customHeight="1">
      <x:c r="A37" s="88" t="str">
        <x:v>TX-030</x:v>
      </x:c>
      <x:c r="B37" s="89" t="d">
        <x:v>2026-01-30T00:00:00.000Z</x:v>
      </x:c>
      <x:c r="C37" s="97" t="str">
        <x:v>0008</x:v>
      </x:c>
      <x:c r="D37" s="88" t="str">
        <x:v>Pen set</x:v>
      </x:c>
      <x:c r="E37" s="95" t="n">
        <x:v>63</x:v>
      </x:c>
      <x:c r="F37" s="93" t="str">
        <x:v>USD</x:v>
      </x:c>
      <x:c r="G37" s="100" t="str">
        <x:v>sales_batch_b.csv</x:v>
      </x:c>
      <x:c r="H37" s="101" t="n">
        <x:v>16</x:v>
      </x:c>
      <x:c r="I37" s="93" t="str">
        <x:f>IF(COUNTA(A37:F37)&lt;&gt;6,"MISSING VALUE",IF(NOT(ISNUMBER(B37)),"INVALID DATE",IF(NOT(ISTEXT(C37)),"INVALID SKU",IF(NOT(ISNUMBER(E37)),"INVALID REVENUE",IF(AND(F37&lt;&gt;"EUR",F37&lt;&gt;"USD"),"INVALID CURRENCY",IF(COUNTIFS($A$8:$A$37,A37)&lt;&gt;1,"DUPLICATE ID",IF(COUNTIFS($C$8:$C$37,C37,$F$8:$F$37,F37,$D$8:$D$37,"&lt;&gt;"&amp;D37)&gt;0,"DESCRIPTION CONFLICT","OK")))))))</x:f>
        <x:v>OK</x:v>
      </x:c>
      <x:c r="J37" s="2"/>
      <x:c r="K37" s="2"/>
      <x:c r="L37" s="2"/>
      <x:c r="M37" s="2"/>
      <x:c r="N37" s="2"/>
    </x:row>
    <x:row r="38" ht="18.75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2"/>
      <x:c r="K38" s="2"/>
      <x:c r="L38" s="2"/>
      <x:c r="M38" s="2"/>
      <x:c r="N38" s="2"/>
    </x:row>
    <x:row r="39" ht="18.75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2"/>
      <x:c r="K39" s="2"/>
      <x:c r="L39" s="2"/>
      <x:c r="M39" s="2"/>
      <x:c r="N39" s="2"/>
    </x:row>
    <x:row r="40" ht="18.75" customHeight="1">
      <x:c r="A40" s="102" t="str">
        <x:v>Yellow cells are revenue inputs. SKU values are text so leading zeroes are retained.</x:v>
      </x:c>
      <x:c r="B40" s="43"/>
      <x:c r="C40" s="43"/>
      <x:c r="D40" s="43"/>
      <x:c r="E40" s="43"/>
      <x:c r="F40" s="43"/>
      <x:c r="G40" s="43"/>
      <x:c r="H40" s="43"/>
      <x:c r="I40" s="43"/>
      <x:c r="J40" s="2"/>
      <x:c r="K40" s="2"/>
      <x:c r="L40" s="2"/>
      <x:c r="M40" s="2"/>
      <x:c r="N40" s="2"/>
    </x:row>
    <x:row r="41" ht="18.75" customHeight="1">
      <x:c r="A41" s="102" t="str">
        <x:v>This demonstration has 30 source rows and nine product-currency groups. Extension steps are in README_LT.txt.</x:v>
      </x:c>
      <x:c r="B41" s="43"/>
      <x:c r="C41" s="43"/>
      <x:c r="D41" s="43"/>
      <x:c r="E41" s="43"/>
      <x:c r="F41" s="43"/>
      <x:c r="G41" s="43"/>
      <x:c r="H41" s="43"/>
      <x:c r="I41" s="43"/>
      <x:c r="J41" s="2"/>
      <x:c r="K41" s="2"/>
      <x:c r="L41" s="2"/>
      <x:c r="M41" s="2"/>
      <x:c r="N41" s="2"/>
    </x:row>
    <x:row r="42" ht="18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18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8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conditionalFormatting sqref="I8:I37">
    <x:cfRule type="expression" dxfId="0" priority="1">
      <x:formula>I8&lt;&gt;"OK"</x:formula>
    </x:cfRule>
  </x:conditionalFormatting>
  <x:dataValidations count="1">
    <x:dataValidation type="list" sqref="F8:F37">
      <x:formula1>"EUR,USD"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b5e11d24d6430d"/>
  </x:tableParts>
</x:worksheet>
</file>

<file path=xl/worksheets/sheet4.xml><?xml version="1.0" encoding="utf-8"?>
<x:worksheet xmlns:x="http://schemas.openxmlformats.org/spreadsheetml/2006/main">
  <x:sheetPr>
    <x:tabColor rgb="FF6F8298"/>
  </x:sheetPr>
  <x:sheetViews>
    <x:sheetView showGridLines="0" workbookViewId="0"/>
  </x:sheetViews>
  <x:sheetFormatPr defaultRowHeight="15"/>
  <x:cols>
    <x:col min="1" max="1" width="30" hidden="0" customWidth="1"/>
    <x:col min="2" max="2" width="3.3299999237060547" hidden="0" customWidth="1"/>
    <x:col min="3" max="3" width="16.670000076293945" hidden="0" customWidth="1"/>
    <x:col min="4" max="4" width="16.670000076293945" hidden="0" customWidth="1"/>
    <x:col min="5" max="5" width="14.4399995803833" hidden="0" customWidth="1"/>
    <x:col min="6" max="6" width="15.5600004196167" hidden="0" customWidth="1"/>
    <x:col min="7" max="7" width="10.4399995803833" hidden="0" customWidth="1"/>
    <x:col min="8" max="8" width="10.4399995803833" hidden="0" customWidth="1"/>
    <x:col min="9" max="9" width="10.4399995803833" hidden="0" customWidth="1"/>
    <x:col min="10" max="10" width="10.4399995803833" hidden="0" customWidth="1"/>
    <x:col min="11" max="11" width="10.4399995803833" hidden="0" customWidth="1"/>
    <x:col min="12" max="12" width="10.4399995803833" hidden="0" customWidth="1"/>
    <x:col min="13" max="13" width="10.4399995803833" hidden="0" customWidth="1"/>
    <x:col min="14" max="14" width="10.4399995803833" hidden="0" customWidth="1"/>
  </x:cols>
  <x:sheetData>
    <x:row r="1" ht="18.75" customHeight="1">
      <x:c r="A1" s="43"/>
      <x:c r="B1" s="43"/>
      <x:c r="C1" s="43"/>
      <x:c r="D1" s="43"/>
      <x:c r="E1" s="43"/>
      <x:c r="F1" s="43"/>
      <x:c r="G1" s="2"/>
      <x:c r="H1" s="2"/>
      <x:c r="I1" s="2"/>
      <x:c r="J1" s="2"/>
      <x:c r="K1" s="2"/>
      <x:c r="L1" s="2"/>
      <x:c r="M1" s="2"/>
      <x:c r="N1" s="2"/>
    </x:row>
    <x:row r="2" ht="32.25" customHeight="1">
      <x:c r="A2" s="73" t="str">
        <x:v>Data and calculation checks</x:v>
      </x:c>
      <x:c r="B2" s="43"/>
      <x:c r="C2" s="43"/>
      <x:c r="D2" s="43"/>
      <x:c r="E2" s="43"/>
      <x:c r="F2" s="43"/>
      <x:c r="G2" s="2"/>
      <x:c r="H2" s="2"/>
      <x:c r="I2" s="2"/>
      <x:c r="J2" s="2"/>
      <x:c r="K2" s="2"/>
      <x:c r="L2" s="2"/>
      <x:c r="M2" s="2"/>
      <x:c r="N2" s="2"/>
    </x:row>
    <x:row r="3" ht="18.75" customHeight="1">
      <x:c r="A3" s="74" t="str">
        <x:v>These checks compare inputs and calculations. They do not feed the dashboard.</x:v>
      </x:c>
      <x:c r="B3" s="43"/>
      <x:c r="C3" s="43"/>
      <x:c r="D3" s="43"/>
      <x:c r="E3" s="43"/>
      <x:c r="F3" s="43"/>
      <x:c r="G3" s="2"/>
      <x:c r="H3" s="2"/>
      <x:c r="I3" s="2"/>
      <x:c r="J3" s="2"/>
      <x:c r="K3" s="2"/>
      <x:c r="L3" s="2"/>
      <x:c r="M3" s="2"/>
      <x:c r="N3" s="2"/>
    </x:row>
    <x:row r="4" ht="18.75" customHeight="1">
      <x:c r="A4" s="75"/>
      <x:c r="B4" s="75"/>
      <x:c r="C4" s="75"/>
      <x:c r="D4" s="75"/>
      <x:c r="E4" s="75"/>
      <x:c r="F4" s="75"/>
      <x:c r="G4" s="2"/>
      <x:c r="H4" s="2"/>
      <x:c r="I4" s="2"/>
      <x:c r="J4" s="2"/>
      <x:c r="K4" s="2"/>
      <x:c r="L4" s="2"/>
      <x:c r="M4" s="2"/>
      <x:c r="N4" s="2"/>
    </x:row>
    <x:row r="5" ht="18.75" customHeight="1">
      <x:c r="A5" s="43"/>
      <x:c r="B5" s="43"/>
      <x:c r="C5" s="43"/>
      <x:c r="D5" s="43"/>
      <x:c r="E5" s="43"/>
      <x:c r="F5" s="43"/>
      <x:c r="G5" s="2"/>
      <x:c r="H5" s="2"/>
      <x:c r="I5" s="2"/>
      <x:c r="J5" s="2"/>
      <x:c r="K5" s="2"/>
      <x:c r="L5" s="2"/>
      <x:c r="M5" s="2"/>
      <x:c r="N5" s="2"/>
    </x:row>
    <x:row r="6" ht="18.75" customHeight="1">
      <x:c r="A6" s="43"/>
      <x:c r="B6" s="43"/>
      <x:c r="C6" s="43"/>
      <x:c r="D6" s="43"/>
      <x:c r="E6" s="43"/>
      <x:c r="F6" s="43"/>
      <x:c r="G6" s="2"/>
      <x:c r="H6" s="2"/>
      <x:c r="I6" s="2"/>
      <x:c r="J6" s="2"/>
      <x:c r="K6" s="2"/>
      <x:c r="L6" s="2"/>
      <x:c r="M6" s="2"/>
      <x:c r="N6" s="2"/>
    </x:row>
    <x:row r="7" ht="25.5" customHeight="1">
      <x:c r="A7" s="126" t="str">
        <x:v>Check</x:v>
      </x:c>
      <x:c r="B7" s="43" t="str"/>
      <x:c r="C7" s="106" t="str">
        <x:v>Observed</x:v>
      </x:c>
      <x:c r="D7" s="107" t="str">
        <x:v>Control</x:v>
      </x:c>
      <x:c r="E7" s="107" t="str">
        <x:v>Difference</x:v>
      </x:c>
      <x:c r="F7" s="108" t="str">
        <x:v>Result</x:v>
      </x:c>
      <x:c r="G7" s="2"/>
      <x:c r="H7" s="2"/>
      <x:c r="I7" s="2"/>
      <x:c r="J7" s="2"/>
      <x:c r="K7" s="2"/>
      <x:c r="L7" s="2"/>
      <x:c r="M7" s="2"/>
      <x:c r="N7" s="2"/>
    </x:row>
    <x:row r="8" ht="24.75" customHeight="1">
      <x:c r="A8" s="43" t="str">
        <x:v>Invalid source rows</x:v>
      </x:c>
      <x:c r="B8" s="43"/>
      <x:c r="C8" s="59" t="n">
        <x:f>COUNTIFS('Data'!$I$8:$I$37,"&lt;&gt;OK")</x:f>
        <x:v>0</x:v>
      </x:c>
      <x:c r="D8" s="59" t="n">
        <x:f>0</x:f>
        <x:v>0</x:v>
      </x:c>
      <x:c r="E8" s="59" t="n">
        <x:f>ROUND(C8-D8,2)</x:f>
        <x:v>0</x:v>
      </x:c>
      <x:c r="F8" s="72" t="str">
        <x:f>IF(E8=0,"PASS","REVIEW")</x:f>
        <x:v>PASS</x:v>
      </x:c>
      <x:c r="G8" s="2"/>
      <x:c r="H8" s="2"/>
      <x:c r="I8" s="2"/>
      <x:c r="J8" s="2"/>
      <x:c r="K8" s="2"/>
      <x:c r="L8" s="2"/>
      <x:c r="M8" s="2"/>
      <x:c r="N8" s="2"/>
    </x:row>
    <x:row r="9" ht="24.75" customHeight="1">
      <x:c r="A9" s="110" t="str">
        <x:v>Included transactions</x:v>
      </x:c>
      <x:c r="B9" s="43"/>
      <x:c r="C9" s="80" t="n">
        <x:f>SUM('Summary'!D11:D19)</x:f>
        <x:v>30</x:v>
      </x:c>
      <x:c r="D9" s="80" t="n">
        <x:f>COUNTA('Data'!A8:A37)</x:f>
        <x:v>30</x:v>
      </x:c>
      <x:c r="E9" s="80" t="n">
        <x:f>ROUND(C9-D9,2)</x:f>
        <x:v>0</x:v>
      </x:c>
      <x:c r="F9" s="124" t="str">
        <x:f>IF(E9=0,"PASS","REVIEW")</x:f>
        <x:v>PASS</x:v>
      </x:c>
      <x:c r="G9" s="2"/>
      <x:c r="H9" s="2"/>
      <x:c r="I9" s="2"/>
      <x:c r="J9" s="2"/>
      <x:c r="K9" s="2"/>
      <x:c r="L9" s="2"/>
      <x:c r="M9" s="2"/>
      <x:c r="N9" s="2"/>
    </x:row>
    <x:row r="10" ht="24.75" customHeight="1">
      <x:c r="A10" s="43" t="str">
        <x:v>EUR revenue reconciliation</x:v>
      </x:c>
      <x:c r="B10" s="43"/>
      <x:c r="C10" s="49" t="n">
        <x:f>SUM('Summary'!F11:F16)</x:f>
        <x:v>1130.3</x:v>
      </x:c>
      <x:c r="D10" s="49" t="n">
        <x:f>SUMIFS('Data'!E8:E37,'Data'!F8:F37,"EUR")</x:f>
        <x:v>1130.3</x:v>
      </x:c>
      <x:c r="E10" s="49" t="n">
        <x:f>ROUND(C10-D10,2)</x:f>
        <x:v>0</x:v>
      </x:c>
      <x:c r="F10" s="72" t="str">
        <x:f>IF(E10=0,"PASS","REVIEW")</x:f>
        <x:v>PASS</x:v>
      </x:c>
      <x:c r="G10" s="2"/>
      <x:c r="H10" s="2"/>
      <x:c r="I10" s="2"/>
      <x:c r="J10" s="2"/>
      <x:c r="K10" s="2"/>
      <x:c r="L10" s="2"/>
      <x:c r="M10" s="2"/>
      <x:c r="N10" s="2"/>
    </x:row>
    <x:row r="11" ht="24.75" customHeight="1">
      <x:c r="A11" s="110" t="str">
        <x:v>USD revenue reconciliation</x:v>
      </x:c>
      <x:c r="B11" s="43"/>
      <x:c r="C11" s="79" t="n">
        <x:f>SUM('Summary'!F17:F19)</x:f>
        <x:v>390</x:v>
      </x:c>
      <x:c r="D11" s="79" t="n">
        <x:f>SUMIFS('Data'!E8:E37,'Data'!F8:F37,"USD")</x:f>
        <x:v>390</x:v>
      </x:c>
      <x:c r="E11" s="79" t="n">
        <x:f>ROUND(C11-D11,2)</x:f>
        <x:v>0</x:v>
      </x:c>
      <x:c r="F11" s="124" t="str">
        <x:f>IF(E11=0,"PASS","REVIEW")</x:f>
        <x:v>PASS</x:v>
      </x:c>
      <x:c r="G11" s="2"/>
      <x:c r="H11" s="2"/>
      <x:c r="I11" s="2"/>
      <x:c r="J11" s="2"/>
      <x:c r="K11" s="2"/>
      <x:c r="L11" s="2"/>
      <x:c r="M11" s="2"/>
      <x:c r="N11" s="2"/>
    </x:row>
    <x:row r="12" ht="24.75" customHeight="1">
      <x:c r="A12" s="43" t="str">
        <x:v>Unmapped EUR transactions</x:v>
      </x:c>
      <x:c r="B12" s="43"/>
      <x:c r="C12" s="59" t="n">
        <x:f>COUNTIFS('Data'!F8:F37,"EUR")-SUM('Summary'!D11:D16)</x:f>
        <x:v>0</x:v>
      </x:c>
      <x:c r="D12" s="59" t="n">
        <x:f>0</x:f>
        <x:v>0</x:v>
      </x:c>
      <x:c r="E12" s="59" t="n">
        <x:f>ROUND(C12-D12,2)</x:f>
        <x:v>0</x:v>
      </x:c>
      <x:c r="F12" s="72" t="str">
        <x:f>IF(E12=0,"PASS","REVIEW")</x:f>
        <x:v>PASS</x:v>
      </x:c>
      <x:c r="G12" s="2"/>
      <x:c r="H12" s="2"/>
      <x:c r="I12" s="2"/>
      <x:c r="J12" s="2"/>
      <x:c r="K12" s="2"/>
      <x:c r="L12" s="2"/>
      <x:c r="M12" s="2"/>
      <x:c r="N12" s="2"/>
    </x:row>
    <x:row r="13" ht="24.75" customHeight="1">
      <x:c r="A13" s="110" t="str">
        <x:v>Unmapped USD transactions</x:v>
      </x:c>
      <x:c r="B13" s="43"/>
      <x:c r="C13" s="80" t="n">
        <x:f>COUNTIFS('Data'!F8:F37,"USD")-SUM('Summary'!D17:D19)</x:f>
        <x:v>0</x:v>
      </x:c>
      <x:c r="D13" s="80" t="n">
        <x:f>0</x:f>
        <x:v>0</x:v>
      </x:c>
      <x:c r="E13" s="80" t="n">
        <x:f>ROUND(C13-D13,2)</x:f>
        <x:v>0</x:v>
      </x:c>
      <x:c r="F13" s="124" t="str">
        <x:f>IF(E13=0,"PASS","REVIEW")</x:f>
        <x:v>PASS</x:v>
      </x:c>
      <x:c r="G13" s="2"/>
      <x:c r="H13" s="2"/>
      <x:c r="I13" s="2"/>
      <x:c r="J13" s="2"/>
      <x:c r="K13" s="2"/>
      <x:c r="L13" s="2"/>
      <x:c r="M13" s="2"/>
      <x:c r="N13" s="2"/>
    </x:row>
    <x:row r="14" ht="24.75" customHeight="1">
      <x:c r="A14" s="43" t="str">
        <x:v>Numeric product totals</x:v>
      </x:c>
      <x:c r="B14" s="43"/>
      <x:c r="C14" s="59" t="n">
        <x:f>COUNT('Summary'!F11:F19)</x:f>
        <x:v>9</x:v>
      </x:c>
      <x:c r="D14" s="59" t="n">
        <x:f>COUNTA('Summary'!A11:A19)</x:f>
        <x:v>9</x:v>
      </x:c>
      <x:c r="E14" s="59" t="n">
        <x:f>ROUND(C14-D14,2)</x:f>
        <x:v>0</x:v>
      </x:c>
      <x:c r="F14" s="72" t="str">
        <x:f>IF(E14=0,"PASS","REVIEW")</x:f>
        <x:v>PASS</x:v>
      </x:c>
      <x:c r="G14" s="2"/>
      <x:c r="H14" s="2"/>
      <x:c r="I14" s="2"/>
      <x:c r="J14" s="2"/>
      <x:c r="K14" s="2"/>
      <x:c r="L14" s="2"/>
      <x:c r="M14" s="2"/>
      <x:c r="N14" s="2"/>
    </x:row>
    <x:row r="15" ht="18.75" customHeight="1">
      <x:c r="A15" s="43"/>
      <x:c r="B15" s="43"/>
      <x:c r="C15" s="43"/>
      <x:c r="D15" s="43"/>
      <x:c r="E15" s="43"/>
      <x:c r="F15" s="43"/>
      <x:c r="G15" s="2"/>
      <x:c r="H15" s="2"/>
      <x:c r="I15" s="2"/>
      <x:c r="J15" s="2"/>
      <x:c r="K15" s="2"/>
      <x:c r="L15" s="2"/>
      <x:c r="M15" s="2"/>
      <x:c r="N15" s="2"/>
    </x:row>
    <x:row r="16" ht="18.75" customHeight="1">
      <x:c r="A16" s="43"/>
      <x:c r="B16" s="43"/>
      <x:c r="C16" s="43"/>
      <x:c r="D16" s="43"/>
      <x:c r="E16" s="43"/>
      <x:c r="F16" s="43"/>
      <x:c r="G16" s="2"/>
      <x:c r="H16" s="2"/>
      <x:c r="I16" s="2"/>
      <x:c r="J16" s="2"/>
      <x:c r="K16" s="2"/>
      <x:c r="L16" s="2"/>
      <x:c r="M16" s="2"/>
      <x:c r="N16" s="2"/>
    </x:row>
    <x:row r="17" ht="18.75" customHeight="1">
      <x:c r="A17" s="43"/>
      <x:c r="B17" s="43"/>
      <x:c r="C17" s="43"/>
      <x:c r="D17" s="43"/>
      <x:c r="E17" s="43"/>
      <x:c r="F17" s="43"/>
      <x:c r="G17" s="2"/>
      <x:c r="H17" s="2"/>
      <x:c r="I17" s="2"/>
      <x:c r="J17" s="2"/>
      <x:c r="K17" s="2"/>
      <x:c r="L17" s="2"/>
      <x:c r="M17" s="2"/>
      <x:c r="N17" s="2"/>
    </x:row>
    <x:row r="18" ht="18.75" customHeight="1">
      <x:c r="A18" s="123" t="str">
        <x:v>Scope</x:v>
      </x:c>
      <x:c r="B18" s="43"/>
      <x:c r="C18" s="43"/>
      <x:c r="D18" s="43"/>
      <x:c r="E18" s="43"/>
      <x:c r="F18" s="43"/>
      <x:c r="G18" s="2"/>
      <x:c r="H18" s="2"/>
      <x:c r="I18" s="2"/>
      <x:c r="J18" s="2"/>
      <x:c r="K18" s="2"/>
      <x:c r="L18" s="2"/>
      <x:c r="M18" s="2"/>
      <x:c r="N18" s="2"/>
    </x:row>
    <x:row r="19" ht="18.75" customHeight="1">
      <x:c r="A19" s="102" t="str">
        <x:v>Checks cover rows 8:37 in Data and the nine listed product-currency groups in Summary.</x:v>
      </x:c>
      <x:c r="B19" s="43"/>
      <x:c r="C19" s="43"/>
      <x:c r="D19" s="43"/>
      <x:c r="E19" s="43"/>
      <x:c r="F19" s="43"/>
      <x:c r="G19" s="2"/>
      <x:c r="H19" s="2"/>
      <x:c r="I19" s="2"/>
      <x:c r="J19" s="2"/>
      <x:c r="K19" s="2"/>
      <x:c r="L19" s="2"/>
      <x:c r="M19" s="2"/>
      <x:c r="N19" s="2"/>
    </x:row>
    <x:row r="20" ht="18.75" customHeight="1">
      <x:c r="A20" s="102" t="str">
        <x:v>Change an existing amount to test recalculation. Adding rows or products requires extending the ranges.</x:v>
      </x:c>
      <x:c r="B20" s="43"/>
      <x:c r="C20" s="43"/>
      <x:c r="D20" s="43"/>
      <x:c r="E20" s="43"/>
      <x:c r="F20" s="43"/>
      <x:c r="G20" s="2"/>
      <x:c r="H20" s="2"/>
      <x:c r="I20" s="2"/>
      <x:c r="J20" s="2"/>
      <x:c r="K20" s="2"/>
      <x:c r="L20" s="2"/>
      <x:c r="M20" s="2"/>
      <x:c r="N20" s="2"/>
    </x:row>
    <x:row r="21" ht="18.75" customHeight="1">
      <x:c r="A21" s="102" t="str">
        <x:v>No tax or foreign exchange adjustment is applied. This workbook analyses the supplied Revenue field.</x:v>
      </x:c>
      <x:c r="B21" s="43"/>
      <x:c r="C21" s="43"/>
      <x:c r="D21" s="43"/>
      <x:c r="E21" s="43"/>
      <x:c r="F21" s="43"/>
      <x:c r="G21" s="2"/>
      <x:c r="H21" s="2"/>
      <x:c r="I21" s="2"/>
      <x:c r="J21" s="2"/>
      <x:c r="K21" s="2"/>
      <x:c r="L21" s="2"/>
      <x:c r="M21" s="2"/>
      <x:c r="N21" s="2"/>
    </x:row>
    <x:row r="22" ht="18.75" customHeight="1">
      <x:c r="A22" s="43"/>
      <x:c r="B22" s="43"/>
      <x:c r="C22" s="43"/>
      <x:c r="D22" s="43"/>
      <x:c r="E22" s="43"/>
      <x:c r="F22" s="43"/>
      <x:c r="G22" s="2"/>
      <x:c r="H22" s="2"/>
      <x:c r="I22" s="2"/>
      <x:c r="J22" s="2"/>
      <x:c r="K22" s="2"/>
      <x:c r="L22" s="2"/>
      <x:c r="M22" s="2"/>
      <x:c r="N22" s="2"/>
    </x:row>
    <x:row r="23" ht="18.75" customHeight="1">
      <x:c r="A23" s="43"/>
      <x:c r="B23" s="43"/>
      <x:c r="C23" s="43"/>
      <x:c r="D23" s="43"/>
      <x:c r="E23" s="43"/>
      <x:c r="F23" s="43"/>
      <x:c r="G23" s="2"/>
      <x:c r="H23" s="2"/>
      <x:c r="I23" s="2"/>
      <x:c r="J23" s="2"/>
      <x:c r="K23" s="2"/>
      <x:c r="L23" s="2"/>
      <x:c r="M23" s="2"/>
      <x:c r="N23" s="2"/>
    </x:row>
    <x:row r="24" ht="18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18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18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18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18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18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18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18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18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18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18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18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18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18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18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18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18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18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18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18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18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conditionalFormatting sqref="F8:F14">
    <x:cfRule type="containsText" dxfId="1" priority="1" operator="containsText" text="REVIEW"/>
  </x:conditionalFormatting>
  <x:conditionalFormatting sqref="E8:E14">
    <x:cfRule type="cellIs" dxfId="2" priority="2" operator="notEqual">
      <x:formula>0</x:formula>
    </x:cfRule>
  </x:conditionalFormatting>
  <x:pageMargins left="0.7" right="0.7" top="0.75" bottom="0.75" header="0.3" footer="0.3"/>
</x:worksheet>
</file>